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ropbox\PC\Desktop\F5\"/>
    </mc:Choice>
  </mc:AlternateContent>
  <xr:revisionPtr revIDLastSave="0" documentId="8_{F56388D5-A2C2-48E4-92FC-40D3F4FB4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 ALL" sheetId="18" r:id="rId1"/>
    <sheet name="in EUR" sheetId="17" r:id="rId2"/>
  </sheets>
  <calcPr calcId="181029"/>
</workbook>
</file>

<file path=xl/calcChain.xml><?xml version="1.0" encoding="utf-8"?>
<calcChain xmlns="http://schemas.openxmlformats.org/spreadsheetml/2006/main">
  <c r="D21" i="18" l="1"/>
  <c r="D20" i="18"/>
  <c r="D19" i="18"/>
  <c r="D18" i="18"/>
  <c r="D17" i="18"/>
  <c r="K12" i="18"/>
  <c r="J12" i="18"/>
  <c r="G12" i="18"/>
  <c r="D12" i="18"/>
  <c r="C12" i="18"/>
  <c r="K11" i="18"/>
  <c r="J11" i="18"/>
  <c r="G11" i="18"/>
  <c r="D11" i="18"/>
  <c r="C11" i="18"/>
  <c r="K10" i="18"/>
  <c r="J10" i="18"/>
  <c r="G10" i="18"/>
  <c r="D10" i="18"/>
  <c r="C10" i="18"/>
  <c r="K9" i="18"/>
  <c r="J9" i="18"/>
  <c r="D9" i="18"/>
  <c r="C9" i="18"/>
  <c r="K8" i="18"/>
  <c r="J8" i="18"/>
  <c r="D8" i="18"/>
  <c r="C8" i="18"/>
  <c r="K7" i="18"/>
  <c r="J7" i="18"/>
  <c r="D7" i="18"/>
  <c r="C7" i="18"/>
  <c r="K6" i="18"/>
  <c r="J6" i="18"/>
  <c r="D6" i="18"/>
  <c r="C6" i="18"/>
  <c r="K5" i="18"/>
  <c r="J5" i="18"/>
  <c r="D5" i="18"/>
  <c r="C5" i="18"/>
</calcChain>
</file>

<file path=xl/sharedStrings.xml><?xml version="1.0" encoding="utf-8"?>
<sst xmlns="http://schemas.openxmlformats.org/spreadsheetml/2006/main" count="44" uniqueCount="24">
  <si>
    <t>Nr of ATMs</t>
  </si>
  <si>
    <t>Nr of Cards Issued</t>
  </si>
  <si>
    <t xml:space="preserve">Assets </t>
  </si>
  <si>
    <t>Credit</t>
  </si>
  <si>
    <t>Debit</t>
  </si>
  <si>
    <t xml:space="preserve">Internet Banking </t>
  </si>
  <si>
    <t xml:space="preserve">Mobile Banking </t>
  </si>
  <si>
    <t>E- commerce</t>
  </si>
  <si>
    <t xml:space="preserve">Equity Capital </t>
  </si>
  <si>
    <t xml:space="preserve">Net Profit </t>
  </si>
  <si>
    <t>No of outlets</t>
  </si>
  <si>
    <t>Loans</t>
  </si>
  <si>
    <t xml:space="preserve">Deposits </t>
  </si>
  <si>
    <t>Investment in Government Securities</t>
  </si>
  <si>
    <t>Nr of POS</t>
  </si>
  <si>
    <t xml:space="preserve">No of Employees </t>
  </si>
  <si>
    <t>Investments in other securitties</t>
  </si>
  <si>
    <t>Retail</t>
  </si>
  <si>
    <t>Biznes</t>
  </si>
  <si>
    <t>in 000 euro</t>
  </si>
  <si>
    <t>Years</t>
  </si>
  <si>
    <t xml:space="preserve">Retail </t>
  </si>
  <si>
    <t>in 000 ALL</t>
  </si>
  <si>
    <t>Euro Rate of 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</si>
</sst>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rgb="FFFF0000"/>
      </right>
      <top/>
      <bottom style="thin">
        <color indexed="64"/>
      </bottom>
      <diagonal/>
    </border>
    <border>
      <left/>
      <right/>
      <top/>
      <bottom style="dotted">
        <color rgb="FFFF0000"/>
      </bottom>
      <diagonal/>
    </border>
    <border>
      <left style="dotted">
        <color rgb="FFFF0000"/>
      </left>
      <right/>
      <top style="dotted">
        <color rgb="FFFF0000"/>
      </top>
      <bottom style="thin">
        <color indexed="64"/>
      </bottom>
      <diagonal/>
    </border>
    <border>
      <left/>
      <right/>
      <top style="dotted">
        <color rgb="FFFF0000"/>
      </top>
      <bottom style="thin">
        <color indexed="64"/>
      </bottom>
      <diagonal/>
    </border>
    <border>
      <left/>
      <right style="dotted">
        <color rgb="FFFF0000"/>
      </right>
      <top style="dotted">
        <color rgb="FFFF0000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0" fillId="0" borderId="0" xfId="0" applyNumberFormat="1"/>
    <xf numFmtId="165" fontId="0" fillId="0" borderId="0" xfId="1" applyNumberFormat="1" applyFont="1"/>
    <xf numFmtId="0" fontId="3" fillId="0" borderId="1" xfId="0" applyFont="1" applyBorder="1" applyAlignment="1">
      <alignment horizontal="center" vertical="center"/>
    </xf>
    <xf numFmtId="166" fontId="0" fillId="0" borderId="0" xfId="0" applyNumberFormat="1"/>
    <xf numFmtId="0" fontId="0" fillId="0" borderId="0" xfId="0" applyAlignment="1">
      <alignment horizontal="center" vertical="center"/>
    </xf>
    <xf numFmtId="3" fontId="0" fillId="0" borderId="0" xfId="1" applyNumberFormat="1" applyFont="1" applyAlignment="1">
      <alignment horizontal="center" vertical="center"/>
    </xf>
    <xf numFmtId="165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right" vertical="center"/>
    </xf>
    <xf numFmtId="165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166" fontId="0" fillId="0" borderId="0" xfId="0" applyNumberFormat="1" applyAlignment="1">
      <alignment vertical="center"/>
    </xf>
    <xf numFmtId="3" fontId="0" fillId="0" borderId="0" xfId="1" applyNumberFormat="1" applyFont="1" applyAlignment="1">
      <alignment horizontal="center"/>
    </xf>
    <xf numFmtId="166" fontId="0" fillId="0" borderId="0" xfId="0" applyNumberFormat="1" applyAlignment="1">
      <alignment horizontal="center" vertical="center"/>
    </xf>
    <xf numFmtId="4" fontId="0" fillId="0" borderId="0" xfId="1" applyNumberFormat="1" applyFont="1" applyAlignment="1">
      <alignment vertical="center"/>
    </xf>
    <xf numFmtId="4" fontId="0" fillId="0" borderId="0" xfId="0" applyNumberFormat="1" applyAlignment="1">
      <alignment vertical="center"/>
    </xf>
    <xf numFmtId="1" fontId="0" fillId="0" borderId="0" xfId="1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3" fontId="0" fillId="0" borderId="0" xfId="1" applyNumberFormat="1" applyFont="1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3" fontId="0" fillId="0" borderId="0" xfId="1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0" fillId="0" borderId="5" xfId="0" applyBorder="1"/>
    <xf numFmtId="0" fontId="4" fillId="0" borderId="0" xfId="0" applyFont="1"/>
    <xf numFmtId="3" fontId="0" fillId="0" borderId="0" xfId="1" applyNumberFormat="1" applyFont="1"/>
    <xf numFmtId="3" fontId="0" fillId="0" borderId="0" xfId="0" applyNumberFormat="1" applyAlignment="1">
      <alignment horizontal="right"/>
    </xf>
    <xf numFmtId="0" fontId="0" fillId="0" borderId="6" xfId="0" applyBorder="1"/>
    <xf numFmtId="4" fontId="0" fillId="0" borderId="0" xfId="1" applyNumberFormat="1" applyFont="1"/>
    <xf numFmtId="2" fontId="0" fillId="0" borderId="0" xfId="1" applyNumberFormat="1" applyFont="1"/>
    <xf numFmtId="2" fontId="0" fillId="0" borderId="0" xfId="0" applyNumberFormat="1"/>
    <xf numFmtId="2" fontId="0" fillId="0" borderId="0" xfId="1" applyNumberFormat="1" applyFont="1" applyAlignment="1">
      <alignment vertical="center"/>
    </xf>
    <xf numFmtId="0" fontId="4" fillId="0" borderId="3" xfId="0" applyFont="1" applyBorder="1"/>
  </cellXfs>
  <cellStyles count="4">
    <cellStyle name="Comma" xfId="1" builtinId="3"/>
    <cellStyle name="Comma 2" xfId="3" xr:uid="{79B1875D-42F6-492A-89B6-A59F57C4D4CA}"/>
    <cellStyle name="Normal" xfId="0" builtinId="0"/>
    <cellStyle name="Normal 1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7E4C8-B57F-41B4-9D54-D759B1BBAF5A}">
  <dimension ref="B2:V24"/>
  <sheetViews>
    <sheetView tabSelected="1" workbookViewId="0">
      <selection activeCell="F25" sqref="F25"/>
    </sheetView>
  </sheetViews>
  <sheetFormatPr defaultRowHeight="15" x14ac:dyDescent="0.25"/>
  <cols>
    <col min="1" max="1" width="3.28515625" customWidth="1"/>
    <col min="3" max="3" width="15.85546875" customWidth="1"/>
    <col min="4" max="6" width="14.85546875" customWidth="1"/>
    <col min="7" max="8" width="13" customWidth="1"/>
    <col min="9" max="9" width="14.140625" customWidth="1"/>
    <col min="10" max="10" width="16.5703125" customWidth="1"/>
    <col min="11" max="11" width="15" customWidth="1"/>
    <col min="12" max="12" width="10" customWidth="1"/>
    <col min="13" max="13" width="11.5703125" customWidth="1"/>
    <col min="14" max="14" width="13.28515625" bestFit="1" customWidth="1"/>
    <col min="15" max="15" width="13" customWidth="1"/>
    <col min="16" max="16" width="10.5703125" customWidth="1"/>
    <col min="17" max="17" width="11.7109375" bestFit="1" customWidth="1"/>
    <col min="18" max="18" width="10.7109375" bestFit="1" customWidth="1"/>
    <col min="19" max="20" width="9.42578125" bestFit="1" customWidth="1"/>
    <col min="21" max="21" width="10.42578125" customWidth="1"/>
    <col min="22" max="22" width="10" customWidth="1"/>
  </cols>
  <sheetData>
    <row r="2" spans="2:22" x14ac:dyDescent="0.25">
      <c r="C2" s="26"/>
      <c r="D2" s="26"/>
      <c r="E2" s="26"/>
      <c r="F2" s="26"/>
      <c r="G2" s="31" t="s">
        <v>22</v>
      </c>
      <c r="H2" s="26"/>
      <c r="I2" s="26"/>
      <c r="J2" s="26"/>
      <c r="K2" s="26"/>
    </row>
    <row r="3" spans="2:22" x14ac:dyDescent="0.25">
      <c r="B3" s="24"/>
      <c r="C3" s="27"/>
      <c r="D3" s="30"/>
      <c r="E3" s="30"/>
      <c r="F3" s="30"/>
      <c r="G3" s="30"/>
      <c r="H3" s="30"/>
      <c r="I3" s="30"/>
      <c r="J3" s="30"/>
      <c r="K3" s="34"/>
    </row>
    <row r="4" spans="2:22" ht="51" x14ac:dyDescent="0.25">
      <c r="B4" s="4" t="s">
        <v>20</v>
      </c>
      <c r="C4" s="1" t="s">
        <v>2</v>
      </c>
      <c r="D4" s="1" t="s">
        <v>11</v>
      </c>
      <c r="E4" s="1" t="s">
        <v>21</v>
      </c>
      <c r="F4" s="1" t="s">
        <v>18</v>
      </c>
      <c r="G4" s="1" t="s">
        <v>13</v>
      </c>
      <c r="H4" s="1" t="s">
        <v>16</v>
      </c>
      <c r="I4" s="1" t="s">
        <v>8</v>
      </c>
      <c r="J4" s="1" t="s">
        <v>12</v>
      </c>
      <c r="K4" s="1" t="s">
        <v>9</v>
      </c>
      <c r="L4" s="1" t="s">
        <v>10</v>
      </c>
      <c r="M4" s="1" t="s">
        <v>15</v>
      </c>
      <c r="N4" s="1" t="s">
        <v>0</v>
      </c>
      <c r="O4" s="1" t="s">
        <v>1</v>
      </c>
      <c r="P4" s="1" t="s">
        <v>4</v>
      </c>
      <c r="Q4" s="1" t="s">
        <v>3</v>
      </c>
      <c r="R4" s="1" t="s">
        <v>14</v>
      </c>
      <c r="S4" s="1" t="s">
        <v>5</v>
      </c>
      <c r="T4" s="1" t="s">
        <v>6</v>
      </c>
      <c r="U4" s="1" t="s">
        <v>7</v>
      </c>
      <c r="V4" s="1" t="s">
        <v>23</v>
      </c>
    </row>
    <row r="5" spans="2:22" x14ac:dyDescent="0.25">
      <c r="B5" s="25">
        <v>2009</v>
      </c>
      <c r="C5" s="28">
        <f>6455538*V5</f>
        <v>890606022.48000002</v>
      </c>
      <c r="D5" s="28">
        <f>3262702.9*V5</f>
        <v>450122492.08399999</v>
      </c>
      <c r="E5" s="28"/>
      <c r="F5" s="28"/>
      <c r="G5" s="28"/>
      <c r="H5" s="32"/>
      <c r="I5" s="2">
        <v>96371406.160000011</v>
      </c>
      <c r="J5" s="32">
        <f>5049690.6*V5</f>
        <v>696655315.176</v>
      </c>
      <c r="K5" s="32">
        <f>76952*V5</f>
        <v>10616297.92</v>
      </c>
      <c r="L5" s="32">
        <v>533</v>
      </c>
      <c r="M5" s="3">
        <v>6385</v>
      </c>
      <c r="N5" s="2"/>
      <c r="O5" s="2"/>
      <c r="P5" s="2"/>
      <c r="Q5" s="2"/>
      <c r="R5" s="2"/>
      <c r="S5" s="2"/>
      <c r="T5" s="2"/>
      <c r="U5" s="2"/>
      <c r="V5" s="35">
        <v>137.96</v>
      </c>
    </row>
    <row r="6" spans="2:22" x14ac:dyDescent="0.25">
      <c r="B6" s="25">
        <v>2010</v>
      </c>
      <c r="C6" s="28">
        <f>7191630*V6</f>
        <v>997982495.10000002</v>
      </c>
      <c r="D6" s="28">
        <f>3490387*V6</f>
        <v>484361003.99000001</v>
      </c>
      <c r="E6" s="28"/>
      <c r="F6" s="28"/>
      <c r="G6" s="29"/>
      <c r="H6" s="2"/>
      <c r="I6" s="2">
        <v>99893862.040000007</v>
      </c>
      <c r="J6" s="32">
        <f>5917833*V6</f>
        <v>821217685.41000009</v>
      </c>
      <c r="K6" s="32">
        <f>84159*V6</f>
        <v>11678744.430000002</v>
      </c>
      <c r="L6" s="32">
        <v>548</v>
      </c>
      <c r="M6" s="3">
        <v>6430</v>
      </c>
      <c r="N6" s="2"/>
      <c r="O6" s="2"/>
      <c r="P6" s="2"/>
      <c r="Q6" s="2"/>
      <c r="R6" s="2"/>
      <c r="S6" s="2"/>
      <c r="T6" s="2"/>
      <c r="U6" s="2"/>
      <c r="V6" s="35">
        <v>138.77000000000001</v>
      </c>
    </row>
    <row r="7" spans="2:22" x14ac:dyDescent="0.25">
      <c r="B7" s="25">
        <v>2011</v>
      </c>
      <c r="C7" s="28">
        <f>8206871*V7</f>
        <v>1140180588.03</v>
      </c>
      <c r="D7" s="28">
        <f>4044915*V7</f>
        <v>561960040.95000005</v>
      </c>
      <c r="E7" s="28"/>
      <c r="F7" s="28"/>
      <c r="G7" s="29"/>
      <c r="H7" s="2"/>
      <c r="I7" s="2">
        <v>124827771.42</v>
      </c>
      <c r="J7" s="32">
        <f>6678351*V7</f>
        <v>927823304.43000007</v>
      </c>
      <c r="K7" s="32">
        <f>102925*V7</f>
        <v>14299370.25</v>
      </c>
      <c r="L7" s="32">
        <v>553</v>
      </c>
      <c r="M7" s="3">
        <v>6714</v>
      </c>
      <c r="N7" s="2"/>
      <c r="O7" s="2"/>
      <c r="P7" s="2"/>
      <c r="Q7" s="2"/>
      <c r="R7" s="2"/>
      <c r="S7" s="2"/>
      <c r="T7" s="2"/>
      <c r="U7" s="2"/>
      <c r="V7" s="35">
        <v>138.93</v>
      </c>
    </row>
    <row r="8" spans="2:22" x14ac:dyDescent="0.25">
      <c r="B8" s="25">
        <v>2012</v>
      </c>
      <c r="C8" s="28">
        <f>8706931*V8</f>
        <v>1215400498.29</v>
      </c>
      <c r="D8" s="28">
        <f>4132318*V8</f>
        <v>576830269.62</v>
      </c>
      <c r="E8" s="28"/>
      <c r="F8" s="28"/>
      <c r="G8" s="28"/>
      <c r="H8" s="32"/>
      <c r="I8" s="2">
        <v>139509596.16</v>
      </c>
      <c r="J8" s="32">
        <f>7148213*V8</f>
        <v>997819052.67000008</v>
      </c>
      <c r="K8" s="32">
        <f>69365*V8</f>
        <v>9682660.3499999996</v>
      </c>
      <c r="L8" s="32">
        <v>559</v>
      </c>
      <c r="M8" s="3">
        <v>6820</v>
      </c>
      <c r="N8" s="7">
        <v>912</v>
      </c>
      <c r="O8" s="7">
        <v>818085</v>
      </c>
      <c r="P8" s="7">
        <v>761319</v>
      </c>
      <c r="Q8" s="7">
        <v>56766</v>
      </c>
      <c r="R8" s="7">
        <v>7401</v>
      </c>
      <c r="S8" s="7">
        <v>11</v>
      </c>
      <c r="T8" s="9"/>
      <c r="U8" s="9"/>
      <c r="V8" s="35">
        <v>139.59</v>
      </c>
    </row>
    <row r="9" spans="2:22" x14ac:dyDescent="0.25">
      <c r="B9" s="25">
        <v>2013</v>
      </c>
      <c r="C9" s="28">
        <f>9032247*V9</f>
        <v>1266321029.3999999</v>
      </c>
      <c r="D9" s="28">
        <f>4030430*V9</f>
        <v>565066286</v>
      </c>
      <c r="E9" s="28"/>
      <c r="F9" s="28"/>
      <c r="G9" s="29"/>
      <c r="H9" s="33"/>
      <c r="I9" s="2">
        <v>147444554.59999999</v>
      </c>
      <c r="J9" s="32">
        <f>7365346*V9</f>
        <v>1032621509.1999999</v>
      </c>
      <c r="K9" s="32">
        <f>58543*V9</f>
        <v>8207728.5999999996</v>
      </c>
      <c r="L9" s="32">
        <v>546</v>
      </c>
      <c r="M9" s="3">
        <v>6709</v>
      </c>
      <c r="N9" s="7">
        <v>866</v>
      </c>
      <c r="O9" s="7">
        <v>907726</v>
      </c>
      <c r="P9" s="7">
        <v>836134</v>
      </c>
      <c r="Q9" s="7">
        <v>71592</v>
      </c>
      <c r="R9" s="7">
        <v>6908</v>
      </c>
      <c r="S9" s="7">
        <v>12</v>
      </c>
      <c r="T9" s="7">
        <v>7</v>
      </c>
      <c r="U9" s="7">
        <v>3</v>
      </c>
      <c r="V9" s="35">
        <v>140.19999999999999</v>
      </c>
    </row>
    <row r="10" spans="2:22" x14ac:dyDescent="0.25">
      <c r="B10" s="25">
        <v>2014</v>
      </c>
      <c r="C10" s="28">
        <f>9471246*V10</f>
        <v>1327300414.4399998</v>
      </c>
      <c r="D10" s="28">
        <f>4213633*V10</f>
        <v>590498528.61999989</v>
      </c>
      <c r="E10" s="28"/>
      <c r="F10" s="28"/>
      <c r="G10" s="28">
        <f>2898806*V10</f>
        <v>406238672.83999997</v>
      </c>
      <c r="H10" s="32"/>
      <c r="I10" s="2">
        <v>153662529.01999998</v>
      </c>
      <c r="J10" s="32">
        <f>7688665*V10</f>
        <v>1077489513.0999999</v>
      </c>
      <c r="K10" s="32">
        <f>86479*V10</f>
        <v>12119167.059999999</v>
      </c>
      <c r="L10" s="32">
        <v>526</v>
      </c>
      <c r="M10" s="3">
        <v>6825</v>
      </c>
      <c r="N10" s="7">
        <v>808</v>
      </c>
      <c r="O10" s="7">
        <v>860401</v>
      </c>
      <c r="P10" s="7">
        <v>786773</v>
      </c>
      <c r="Q10" s="7">
        <v>73628</v>
      </c>
      <c r="R10" s="7">
        <v>6539</v>
      </c>
      <c r="S10" s="7">
        <v>12</v>
      </c>
      <c r="T10" s="7">
        <v>8</v>
      </c>
      <c r="U10" s="7">
        <v>3</v>
      </c>
      <c r="V10" s="35">
        <v>140.13999999999999</v>
      </c>
    </row>
    <row r="11" spans="2:22" x14ac:dyDescent="0.25">
      <c r="B11" s="25">
        <v>2015</v>
      </c>
      <c r="C11" s="28">
        <f>9768751.68462722*V11</f>
        <v>1341054231.2656248</v>
      </c>
      <c r="D11" s="28">
        <f>4240339.08045817*V11</f>
        <v>582113748.96529758</v>
      </c>
      <c r="E11" s="28"/>
      <c r="F11" s="28"/>
      <c r="G11" s="28">
        <f>2693940.33351952*V11</f>
        <v>369824128.9855597</v>
      </c>
      <c r="H11" s="32"/>
      <c r="I11" s="2">
        <v>160764014.51738942</v>
      </c>
      <c r="J11" s="32">
        <f>8049803.25273451*V11</f>
        <v>1105076990.5353935</v>
      </c>
      <c r="K11" s="32">
        <f>20416.7773554436*V11</f>
        <v>2802815.1953552971</v>
      </c>
      <c r="L11" s="32">
        <v>519</v>
      </c>
      <c r="M11" s="3">
        <v>6894</v>
      </c>
      <c r="N11" s="7">
        <v>852</v>
      </c>
      <c r="O11" s="7">
        <v>1041832</v>
      </c>
      <c r="P11" s="7">
        <v>955856</v>
      </c>
      <c r="Q11" s="7">
        <v>86016</v>
      </c>
      <c r="R11" s="7">
        <v>8310</v>
      </c>
      <c r="S11" s="7">
        <v>12</v>
      </c>
      <c r="T11" s="7">
        <v>8</v>
      </c>
      <c r="U11" s="7">
        <v>3</v>
      </c>
      <c r="V11" s="35">
        <v>137.28</v>
      </c>
    </row>
    <row r="12" spans="2:22" x14ac:dyDescent="0.25">
      <c r="B12" s="25">
        <v>2016</v>
      </c>
      <c r="C12" s="28">
        <f>10555467.7400441*V12</f>
        <v>1427415902.4861636</v>
      </c>
      <c r="D12" s="28">
        <f>4168376.52106644*V12</f>
        <v>563689556.94381464</v>
      </c>
      <c r="E12" s="28"/>
      <c r="F12" s="28"/>
      <c r="G12" s="28">
        <f>2990415.37839864*V12</f>
        <v>404393871.62084806</v>
      </c>
      <c r="H12" s="32"/>
      <c r="I12" s="2">
        <v>167415687.58815327</v>
      </c>
      <c r="J12" s="32">
        <f>8607289.59373004*V12</f>
        <v>1163963771.7601132</v>
      </c>
      <c r="K12" s="32">
        <f>8530.47799328929*V12</f>
        <v>1153576.5390325107</v>
      </c>
      <c r="L12" s="32">
        <v>503</v>
      </c>
      <c r="M12" s="3">
        <v>6949</v>
      </c>
      <c r="N12" s="7">
        <v>853</v>
      </c>
      <c r="O12" s="7">
        <v>1057709</v>
      </c>
      <c r="P12" s="7">
        <v>958202</v>
      </c>
      <c r="Q12" s="7">
        <v>99507</v>
      </c>
      <c r="R12" s="7">
        <v>8606</v>
      </c>
      <c r="S12" s="7">
        <v>13</v>
      </c>
      <c r="T12" s="7">
        <v>9</v>
      </c>
      <c r="U12" s="7">
        <v>3</v>
      </c>
      <c r="V12" s="35">
        <v>135.22999999999999</v>
      </c>
    </row>
    <row r="13" spans="2:22" x14ac:dyDescent="0.25">
      <c r="B13" s="25">
        <v>2017</v>
      </c>
      <c r="C13" s="29">
        <v>1457780833.244472</v>
      </c>
      <c r="D13" s="29">
        <v>577304449.76202404</v>
      </c>
      <c r="E13" s="29"/>
      <c r="F13" s="29"/>
      <c r="G13" s="29">
        <v>409699126.6245966</v>
      </c>
      <c r="H13" s="2"/>
      <c r="I13" s="2">
        <v>170579036.94734299</v>
      </c>
      <c r="J13" s="2">
        <v>1127529205.9187593</v>
      </c>
      <c r="K13" s="2">
        <v>11673096.030851692</v>
      </c>
      <c r="L13" s="2">
        <v>488</v>
      </c>
      <c r="M13" s="3">
        <v>6878</v>
      </c>
      <c r="N13" s="7">
        <v>795</v>
      </c>
      <c r="O13" s="7">
        <v>1060202</v>
      </c>
      <c r="P13" s="7">
        <v>1014796</v>
      </c>
      <c r="Q13" s="7">
        <v>110836</v>
      </c>
      <c r="R13" s="7">
        <v>8891</v>
      </c>
      <c r="S13" s="7">
        <v>13</v>
      </c>
      <c r="T13" s="7">
        <v>9</v>
      </c>
      <c r="U13" s="7">
        <v>3</v>
      </c>
      <c r="V13" s="36">
        <v>132.94999999999999</v>
      </c>
    </row>
    <row r="14" spans="2:22" x14ac:dyDescent="0.25">
      <c r="B14" s="25">
        <v>2018</v>
      </c>
      <c r="C14" s="29">
        <v>1451176422.5871475</v>
      </c>
      <c r="D14" s="29">
        <v>550633059.81541598</v>
      </c>
      <c r="E14" s="29"/>
      <c r="F14" s="29"/>
      <c r="G14" s="29">
        <v>434892270.47833806</v>
      </c>
      <c r="H14" s="2"/>
      <c r="I14" s="2">
        <v>162400024.168345</v>
      </c>
      <c r="J14" s="2">
        <v>1187222075.4044404</v>
      </c>
      <c r="K14" s="2">
        <v>7980312.0001052255</v>
      </c>
      <c r="L14" s="2">
        <v>460</v>
      </c>
      <c r="M14" s="3">
        <v>6748</v>
      </c>
      <c r="N14" s="7">
        <v>759</v>
      </c>
      <c r="O14" s="7">
        <v>1234830</v>
      </c>
      <c r="P14" s="7">
        <v>1113153</v>
      </c>
      <c r="Q14" s="7">
        <v>121677</v>
      </c>
      <c r="R14" s="7">
        <v>10746</v>
      </c>
      <c r="S14" s="9">
        <v>12</v>
      </c>
      <c r="T14" s="9">
        <v>9</v>
      </c>
      <c r="U14" s="9">
        <v>4</v>
      </c>
      <c r="V14" s="36">
        <v>123.42</v>
      </c>
    </row>
    <row r="15" spans="2:22" x14ac:dyDescent="0.25">
      <c r="B15" s="25">
        <v>2019</v>
      </c>
      <c r="C15" s="28">
        <v>1487135031.6776578</v>
      </c>
      <c r="D15" s="28">
        <v>551412857.87299681</v>
      </c>
      <c r="E15" s="28"/>
      <c r="F15" s="28"/>
      <c r="G15" s="29">
        <v>472022286.51366317</v>
      </c>
      <c r="H15" s="3">
        <v>0</v>
      </c>
      <c r="I15" s="3">
        <v>166928906.29896885</v>
      </c>
      <c r="J15" s="3">
        <v>1209752300.3424487</v>
      </c>
      <c r="K15" s="2">
        <v>13572597.543534815</v>
      </c>
      <c r="L15">
        <v>420</v>
      </c>
      <c r="M15" s="3">
        <v>6366</v>
      </c>
      <c r="N15" s="7">
        <v>704</v>
      </c>
      <c r="O15" s="7">
        <v>1240069</v>
      </c>
      <c r="P15" s="7">
        <v>1099913</v>
      </c>
      <c r="Q15" s="7">
        <v>140156</v>
      </c>
      <c r="R15" s="7">
        <v>11211</v>
      </c>
      <c r="S15" s="9">
        <v>10</v>
      </c>
      <c r="T15" s="9">
        <v>9</v>
      </c>
      <c r="U15" s="9">
        <v>3</v>
      </c>
      <c r="V15" s="37">
        <v>121.77</v>
      </c>
    </row>
    <row r="16" spans="2:22" x14ac:dyDescent="0.25">
      <c r="B16" s="25">
        <v>2020</v>
      </c>
      <c r="C16" s="28">
        <v>1590830396.8322453</v>
      </c>
      <c r="D16" s="28">
        <v>578904709.74440241</v>
      </c>
      <c r="E16" s="28"/>
      <c r="F16" s="28"/>
      <c r="G16" s="29">
        <v>412935098.63691634</v>
      </c>
      <c r="H16" s="3">
        <v>150946207.57801726</v>
      </c>
      <c r="I16" s="3">
        <v>173492323.95570067</v>
      </c>
      <c r="J16" s="3">
        <v>1312633154.1642802</v>
      </c>
      <c r="K16" s="2">
        <v>12942215.112079464</v>
      </c>
      <c r="L16">
        <v>416</v>
      </c>
      <c r="M16" s="3">
        <v>6567</v>
      </c>
      <c r="N16" s="7">
        <v>736</v>
      </c>
      <c r="O16" s="7">
        <v>1295108</v>
      </c>
      <c r="P16" s="7">
        <v>1119050</v>
      </c>
      <c r="Q16" s="7">
        <v>114396</v>
      </c>
      <c r="R16" s="7">
        <v>12166</v>
      </c>
      <c r="S16" s="9">
        <v>11</v>
      </c>
      <c r="T16" s="9">
        <v>10</v>
      </c>
      <c r="U16" s="9">
        <v>3</v>
      </c>
      <c r="V16" s="37">
        <v>123.7</v>
      </c>
    </row>
    <row r="17" spans="2:22" x14ac:dyDescent="0.25">
      <c r="B17" s="25">
        <v>2021</v>
      </c>
      <c r="C17" s="28">
        <v>1777439125.3523853</v>
      </c>
      <c r="D17" s="28">
        <f>E17+F17</f>
        <v>648563139.51475477</v>
      </c>
      <c r="E17" s="29">
        <v>214416072.10175872</v>
      </c>
      <c r="F17" s="29">
        <v>434147067.41299605</v>
      </c>
      <c r="G17" s="29">
        <v>476810991.2617023</v>
      </c>
      <c r="H17" s="3">
        <v>187798603.23643997</v>
      </c>
      <c r="I17" s="32">
        <v>181282610.45186967</v>
      </c>
      <c r="J17" s="32">
        <v>1452370219.69572</v>
      </c>
      <c r="K17" s="2">
        <v>18923222.287627127</v>
      </c>
      <c r="L17" s="2">
        <v>417</v>
      </c>
      <c r="M17" s="32">
        <v>6609</v>
      </c>
      <c r="N17" s="7">
        <v>818</v>
      </c>
      <c r="O17" s="7">
        <v>1316566</v>
      </c>
      <c r="P17" s="7">
        <v>1143953</v>
      </c>
      <c r="Q17" s="7">
        <v>113104</v>
      </c>
      <c r="R17" s="7">
        <v>13770</v>
      </c>
      <c r="S17" s="9">
        <v>11</v>
      </c>
      <c r="T17" s="9">
        <v>11</v>
      </c>
      <c r="U17" s="9">
        <v>4</v>
      </c>
      <c r="V17" s="37">
        <v>120.76</v>
      </c>
    </row>
    <row r="18" spans="2:22" x14ac:dyDescent="0.25">
      <c r="B18" s="25">
        <v>2022</v>
      </c>
      <c r="C18" s="29">
        <v>1866682776.3183315</v>
      </c>
      <c r="D18" s="28">
        <f>E18+F18</f>
        <v>691839440.70560443</v>
      </c>
      <c r="E18" s="29">
        <v>245006612.3732239</v>
      </c>
      <c r="F18" s="29">
        <v>446832828.33238053</v>
      </c>
      <c r="G18" s="29">
        <v>479170434.72859293</v>
      </c>
      <c r="H18" s="5">
        <v>224958456.83316249</v>
      </c>
      <c r="I18" s="2">
        <v>177485563.54896769</v>
      </c>
      <c r="J18" s="2">
        <v>1551360408.8869679</v>
      </c>
      <c r="K18" s="32">
        <v>23337803.948244233</v>
      </c>
      <c r="L18" s="2">
        <v>396</v>
      </c>
      <c r="M18" s="2">
        <v>6742</v>
      </c>
      <c r="N18" s="7">
        <v>855</v>
      </c>
      <c r="O18" s="7">
        <v>1310517</v>
      </c>
      <c r="P18" s="7">
        <v>1197820</v>
      </c>
      <c r="Q18" s="7">
        <v>112697</v>
      </c>
      <c r="R18" s="7">
        <v>16231</v>
      </c>
      <c r="S18" s="9">
        <v>10</v>
      </c>
      <c r="T18" s="9">
        <v>10</v>
      </c>
      <c r="U18" s="9">
        <v>4</v>
      </c>
      <c r="V18" s="37">
        <v>114.23</v>
      </c>
    </row>
    <row r="19" spans="2:22" x14ac:dyDescent="0.25">
      <c r="B19" s="25">
        <v>2023</v>
      </c>
      <c r="C19" s="28">
        <v>1959348875.0671303</v>
      </c>
      <c r="D19" s="29">
        <f>E19+F19</f>
        <v>718057806.22128761</v>
      </c>
      <c r="E19" s="28">
        <v>265085069.31613657</v>
      </c>
      <c r="F19" s="28">
        <v>452972736.90515101</v>
      </c>
      <c r="G19" s="28">
        <v>528942511.58971047</v>
      </c>
      <c r="H19" s="3">
        <v>253268643.19092846</v>
      </c>
      <c r="I19" s="32">
        <v>193830410.82481346</v>
      </c>
      <c r="J19" s="32">
        <v>1638255112.318342</v>
      </c>
      <c r="K19" s="32">
        <v>27498440.424914155</v>
      </c>
      <c r="L19" s="32">
        <v>385</v>
      </c>
      <c r="M19" s="2">
        <v>7024</v>
      </c>
      <c r="N19" s="7">
        <v>931</v>
      </c>
      <c r="O19" s="7">
        <v>1427194</v>
      </c>
      <c r="P19" s="7">
        <v>1307881</v>
      </c>
      <c r="Q19" s="7">
        <v>120718</v>
      </c>
      <c r="R19" s="7">
        <v>19183</v>
      </c>
      <c r="S19" s="9">
        <v>10</v>
      </c>
      <c r="T19" s="9">
        <v>10</v>
      </c>
      <c r="U19" s="9">
        <v>4</v>
      </c>
      <c r="V19" s="38">
        <v>103.88</v>
      </c>
    </row>
    <row r="20" spans="2:22" x14ac:dyDescent="0.25">
      <c r="B20" s="25">
        <v>2024</v>
      </c>
      <c r="C20" s="28">
        <v>2090401822.4713211</v>
      </c>
      <c r="D20" s="29">
        <f>E20+F20</f>
        <v>812699779.10288942</v>
      </c>
      <c r="E20" s="2">
        <v>298246416.37403023</v>
      </c>
      <c r="F20" s="2">
        <v>514453362.72885919</v>
      </c>
      <c r="G20" s="2">
        <v>583080744.26304162</v>
      </c>
      <c r="H20" s="2">
        <v>282413855.51359504</v>
      </c>
      <c r="I20" s="2">
        <v>216495512.77915403</v>
      </c>
      <c r="J20" s="2">
        <v>1718758932.6989284</v>
      </c>
      <c r="K20" s="2">
        <v>35034594.427242711</v>
      </c>
      <c r="L20" s="2">
        <v>405</v>
      </c>
      <c r="M20" s="2">
        <v>7181</v>
      </c>
      <c r="N20" s="7">
        <v>1015</v>
      </c>
      <c r="O20" s="7">
        <v>1510693</v>
      </c>
      <c r="P20" s="7">
        <v>1397403</v>
      </c>
      <c r="Q20" s="7">
        <v>113290</v>
      </c>
      <c r="R20" s="7">
        <v>24481</v>
      </c>
      <c r="S20" s="9">
        <v>11</v>
      </c>
      <c r="T20" s="9">
        <v>11</v>
      </c>
      <c r="U20" s="9">
        <v>4</v>
      </c>
      <c r="V20" s="37">
        <v>98.15</v>
      </c>
    </row>
    <row r="21" spans="2:22" x14ac:dyDescent="0.25">
      <c r="B21" s="25">
        <v>2025</v>
      </c>
      <c r="C21" s="2">
        <v>2288109532.9330964</v>
      </c>
      <c r="D21" s="29">
        <f>E21+F21</f>
        <v>927974280.17255712</v>
      </c>
      <c r="E21" s="2">
        <v>346893575.43064159</v>
      </c>
      <c r="F21" s="2">
        <v>581080704.74191558</v>
      </c>
      <c r="G21" s="2">
        <v>601358251.33767474</v>
      </c>
      <c r="H21" s="2">
        <v>339189270.41487241</v>
      </c>
      <c r="I21" s="2">
        <v>238551610.82110274</v>
      </c>
      <c r="J21" s="2">
        <v>1882322528.6871753</v>
      </c>
      <c r="K21" s="2">
        <v>34503524.608801283</v>
      </c>
      <c r="L21" s="2">
        <v>445</v>
      </c>
      <c r="M21" s="2">
        <v>7862</v>
      </c>
      <c r="N21" s="9">
        <v>1091</v>
      </c>
      <c r="O21" s="9">
        <v>1652821</v>
      </c>
      <c r="P21" s="9">
        <v>1533759</v>
      </c>
      <c r="Q21" s="9">
        <v>119062</v>
      </c>
      <c r="R21" s="9">
        <v>31290</v>
      </c>
      <c r="S21" s="10">
        <v>11</v>
      </c>
      <c r="T21" s="10">
        <v>11</v>
      </c>
      <c r="U21" s="10">
        <v>5</v>
      </c>
      <c r="V21" s="37">
        <v>96.77</v>
      </c>
    </row>
    <row r="24" spans="2:22" x14ac:dyDescent="0.25">
      <c r="C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V38"/>
  <sheetViews>
    <sheetView workbookViewId="0">
      <selection activeCell="Q21" sqref="Q21"/>
    </sheetView>
  </sheetViews>
  <sheetFormatPr defaultRowHeight="15" x14ac:dyDescent="0.25"/>
  <cols>
    <col min="1" max="1" width="3.140625" customWidth="1"/>
    <col min="3" max="6" width="14.85546875" customWidth="1"/>
    <col min="7" max="7" width="15.140625" customWidth="1"/>
    <col min="8" max="8" width="13.28515625" customWidth="1"/>
    <col min="9" max="9" width="14.7109375" customWidth="1"/>
    <col min="10" max="10" width="14.85546875" customWidth="1"/>
    <col min="11" max="11" width="13.5703125" customWidth="1"/>
    <col min="12" max="12" width="8.5703125" customWidth="1"/>
    <col min="13" max="13" width="11.140625" customWidth="1"/>
    <col min="14" max="14" width="8" customWidth="1"/>
    <col min="15" max="15" width="10.5703125" customWidth="1"/>
    <col min="16" max="16" width="10.7109375" customWidth="1"/>
    <col min="17" max="17" width="9" customWidth="1"/>
    <col min="18" max="18" width="8.28515625" customWidth="1"/>
    <col min="21" max="21" width="10.7109375" customWidth="1"/>
    <col min="22" max="22" width="9.85546875" customWidth="1"/>
  </cols>
  <sheetData>
    <row r="2" spans="2:22" x14ac:dyDescent="0.25">
      <c r="C2" s="26"/>
      <c r="D2" s="26"/>
      <c r="E2" s="26"/>
      <c r="F2" s="26"/>
      <c r="G2" s="39" t="s">
        <v>19</v>
      </c>
      <c r="H2" s="26"/>
      <c r="I2" s="26"/>
      <c r="J2" s="26"/>
      <c r="K2" s="26"/>
    </row>
    <row r="3" spans="2:22" x14ac:dyDescent="0.25">
      <c r="B3" s="24"/>
      <c r="K3" s="34"/>
    </row>
    <row r="4" spans="2:22" ht="51" x14ac:dyDescent="0.25">
      <c r="B4" s="4" t="s">
        <v>20</v>
      </c>
      <c r="C4" s="1" t="s">
        <v>2</v>
      </c>
      <c r="D4" s="1" t="s">
        <v>11</v>
      </c>
      <c r="E4" s="1" t="s">
        <v>17</v>
      </c>
      <c r="F4" s="1" t="s">
        <v>18</v>
      </c>
      <c r="G4" s="1" t="s">
        <v>13</v>
      </c>
      <c r="H4" s="1" t="s">
        <v>16</v>
      </c>
      <c r="I4" s="1" t="s">
        <v>8</v>
      </c>
      <c r="J4" s="1" t="s">
        <v>12</v>
      </c>
      <c r="K4" s="1" t="s">
        <v>9</v>
      </c>
      <c r="L4" s="1" t="s">
        <v>10</v>
      </c>
      <c r="M4" s="1" t="s">
        <v>15</v>
      </c>
      <c r="N4" s="1" t="s">
        <v>0</v>
      </c>
      <c r="O4" s="1" t="s">
        <v>1</v>
      </c>
      <c r="P4" s="1" t="s">
        <v>4</v>
      </c>
      <c r="Q4" s="1" t="s">
        <v>3</v>
      </c>
      <c r="R4" s="1" t="s">
        <v>14</v>
      </c>
      <c r="S4" s="1" t="s">
        <v>5</v>
      </c>
      <c r="T4" s="1" t="s">
        <v>6</v>
      </c>
      <c r="U4" s="1" t="s">
        <v>7</v>
      </c>
      <c r="V4" s="1" t="s">
        <v>23</v>
      </c>
    </row>
    <row r="5" spans="2:22" x14ac:dyDescent="0.25">
      <c r="B5" s="6">
        <v>2009</v>
      </c>
      <c r="C5" s="12">
        <v>6455538</v>
      </c>
      <c r="D5" s="12">
        <v>3262702.9</v>
      </c>
      <c r="E5" s="12"/>
      <c r="F5" s="12"/>
      <c r="G5" s="12"/>
      <c r="H5" s="12"/>
      <c r="I5" s="7">
        <v>698546</v>
      </c>
      <c r="J5" s="7">
        <v>5049690.5999999996</v>
      </c>
      <c r="K5" s="7">
        <v>76952</v>
      </c>
      <c r="L5" s="7">
        <v>533</v>
      </c>
      <c r="M5" s="7">
        <v>6385</v>
      </c>
      <c r="N5" s="9"/>
      <c r="O5" s="9"/>
      <c r="P5" s="9"/>
      <c r="Q5" s="9"/>
      <c r="R5" s="9"/>
      <c r="S5" s="13"/>
      <c r="T5" s="13"/>
      <c r="U5" s="13"/>
      <c r="V5" s="14">
        <v>137.96</v>
      </c>
    </row>
    <row r="6" spans="2:22" x14ac:dyDescent="0.25">
      <c r="B6" s="6">
        <v>2010</v>
      </c>
      <c r="C6" s="12">
        <v>7191630</v>
      </c>
      <c r="D6" s="12">
        <v>3490387</v>
      </c>
      <c r="E6" s="12"/>
      <c r="F6" s="12"/>
      <c r="G6" s="13"/>
      <c r="H6" s="13"/>
      <c r="I6" s="7">
        <v>719852</v>
      </c>
      <c r="J6" s="7">
        <v>5917833</v>
      </c>
      <c r="K6" s="7">
        <v>84159</v>
      </c>
      <c r="L6" s="7">
        <v>548</v>
      </c>
      <c r="M6" s="7">
        <v>6430</v>
      </c>
      <c r="N6" s="9"/>
      <c r="O6" s="9"/>
      <c r="P6" s="9"/>
      <c r="Q6" s="9"/>
      <c r="R6" s="9"/>
      <c r="S6" s="13"/>
      <c r="T6" s="13"/>
      <c r="U6" s="13"/>
      <c r="V6" s="14">
        <v>138.77000000000001</v>
      </c>
    </row>
    <row r="7" spans="2:22" x14ac:dyDescent="0.25">
      <c r="B7" s="6">
        <v>2011</v>
      </c>
      <c r="C7" s="12">
        <v>8206871</v>
      </c>
      <c r="D7" s="12">
        <v>4044915</v>
      </c>
      <c r="E7" s="12"/>
      <c r="F7" s="12"/>
      <c r="G7" s="13"/>
      <c r="H7" s="13"/>
      <c r="I7" s="7">
        <v>898494</v>
      </c>
      <c r="J7" s="7">
        <v>6678351</v>
      </c>
      <c r="K7" s="7">
        <v>102925</v>
      </c>
      <c r="L7" s="7">
        <v>553</v>
      </c>
      <c r="M7" s="7">
        <v>6714</v>
      </c>
      <c r="N7" s="9"/>
      <c r="O7" s="9"/>
      <c r="P7" s="9"/>
      <c r="Q7" s="9"/>
      <c r="R7" s="9"/>
      <c r="S7" s="13"/>
      <c r="T7" s="13"/>
      <c r="U7" s="13"/>
      <c r="V7" s="14">
        <v>138.93</v>
      </c>
    </row>
    <row r="8" spans="2:22" x14ac:dyDescent="0.25">
      <c r="B8" s="6">
        <v>2012</v>
      </c>
      <c r="C8" s="12">
        <v>8706931</v>
      </c>
      <c r="D8" s="12">
        <v>4132318</v>
      </c>
      <c r="E8" s="12"/>
      <c r="F8" s="12"/>
      <c r="G8" s="12"/>
      <c r="H8" s="12"/>
      <c r="I8" s="7">
        <v>999424</v>
      </c>
      <c r="J8" s="7">
        <v>7148213</v>
      </c>
      <c r="K8" s="7">
        <v>69365</v>
      </c>
      <c r="L8" s="7">
        <v>559</v>
      </c>
      <c r="M8" s="7">
        <v>6820</v>
      </c>
      <c r="N8" s="7">
        <v>912</v>
      </c>
      <c r="O8" s="7">
        <v>818085</v>
      </c>
      <c r="P8" s="7">
        <v>761319</v>
      </c>
      <c r="Q8" s="7">
        <v>56766</v>
      </c>
      <c r="R8" s="7">
        <v>7401</v>
      </c>
      <c r="S8" s="20">
        <v>11</v>
      </c>
      <c r="T8" s="21"/>
      <c r="U8" s="21"/>
      <c r="V8" s="14">
        <v>139.59</v>
      </c>
    </row>
    <row r="9" spans="2:22" x14ac:dyDescent="0.25">
      <c r="B9" s="6">
        <v>2013</v>
      </c>
      <c r="C9" s="12">
        <v>9032247</v>
      </c>
      <c r="D9" s="12">
        <v>4030430</v>
      </c>
      <c r="E9" s="12"/>
      <c r="F9" s="12"/>
      <c r="G9" s="11"/>
      <c r="H9" s="11"/>
      <c r="I9" s="7">
        <v>1051673</v>
      </c>
      <c r="J9" s="7">
        <v>7365346</v>
      </c>
      <c r="K9" s="7">
        <v>58543</v>
      </c>
      <c r="L9" s="7">
        <v>546</v>
      </c>
      <c r="M9" s="7">
        <v>6709</v>
      </c>
      <c r="N9" s="7">
        <v>866</v>
      </c>
      <c r="O9" s="7">
        <v>907726</v>
      </c>
      <c r="P9" s="7">
        <v>836134</v>
      </c>
      <c r="Q9" s="7">
        <v>71592</v>
      </c>
      <c r="R9" s="7">
        <v>6908</v>
      </c>
      <c r="S9" s="20">
        <v>12</v>
      </c>
      <c r="T9" s="20">
        <v>7</v>
      </c>
      <c r="U9" s="20">
        <v>3</v>
      </c>
      <c r="V9" s="14">
        <v>140.19999999999999</v>
      </c>
    </row>
    <row r="10" spans="2:22" x14ac:dyDescent="0.25">
      <c r="B10" s="6">
        <v>2014</v>
      </c>
      <c r="C10" s="12">
        <v>9471246</v>
      </c>
      <c r="D10" s="12">
        <v>4213633</v>
      </c>
      <c r="E10" s="12"/>
      <c r="F10" s="12"/>
      <c r="G10" s="12">
        <v>2898806</v>
      </c>
      <c r="H10" s="12"/>
      <c r="I10" s="7">
        <v>1096493</v>
      </c>
      <c r="J10" s="7">
        <v>7688665</v>
      </c>
      <c r="K10" s="7">
        <v>86479</v>
      </c>
      <c r="L10" s="7">
        <v>526</v>
      </c>
      <c r="M10" s="7">
        <v>6825</v>
      </c>
      <c r="N10" s="7">
        <v>808</v>
      </c>
      <c r="O10" s="7">
        <v>860401</v>
      </c>
      <c r="P10" s="7">
        <v>786773</v>
      </c>
      <c r="Q10" s="7">
        <v>73628</v>
      </c>
      <c r="R10" s="7">
        <v>6539</v>
      </c>
      <c r="S10" s="20">
        <v>12</v>
      </c>
      <c r="T10" s="20">
        <v>8</v>
      </c>
      <c r="U10" s="20">
        <v>3</v>
      </c>
      <c r="V10" s="14">
        <v>140.13999999999999</v>
      </c>
    </row>
    <row r="11" spans="2:22" x14ac:dyDescent="0.25">
      <c r="B11" s="6">
        <v>2015</v>
      </c>
      <c r="C11" s="12">
        <v>9768751.68462722</v>
      </c>
      <c r="D11" s="12">
        <v>4240339.0804581726</v>
      </c>
      <c r="E11" s="12"/>
      <c r="F11" s="12"/>
      <c r="G11" s="12">
        <v>2693940.3335195188</v>
      </c>
      <c r="H11" s="12"/>
      <c r="I11" s="7">
        <v>1171066.5393166479</v>
      </c>
      <c r="J11" s="7">
        <v>8049803.2527345121</v>
      </c>
      <c r="K11" s="7">
        <v>20416.777355443555</v>
      </c>
      <c r="L11" s="7">
        <v>519</v>
      </c>
      <c r="M11" s="7">
        <v>6894</v>
      </c>
      <c r="N11" s="7">
        <v>852</v>
      </c>
      <c r="O11" s="7">
        <v>1041832</v>
      </c>
      <c r="P11" s="7">
        <v>955856</v>
      </c>
      <c r="Q11" s="7">
        <v>86016</v>
      </c>
      <c r="R11" s="7">
        <v>8310</v>
      </c>
      <c r="S11" s="20">
        <v>12</v>
      </c>
      <c r="T11" s="20">
        <v>8</v>
      </c>
      <c r="U11" s="20">
        <v>3</v>
      </c>
      <c r="V11" s="18">
        <v>137.28</v>
      </c>
    </row>
    <row r="12" spans="2:22" x14ac:dyDescent="0.25">
      <c r="B12" s="6">
        <v>2016</v>
      </c>
      <c r="C12" s="12">
        <v>10555467.740044104</v>
      </c>
      <c r="D12" s="12">
        <v>4168376.5210664435</v>
      </c>
      <c r="E12" s="12"/>
      <c r="F12" s="12"/>
      <c r="G12" s="12">
        <v>2990415.3783986359</v>
      </c>
      <c r="H12" s="12"/>
      <c r="I12" s="7">
        <v>1238007.0072332565</v>
      </c>
      <c r="J12" s="7">
        <v>8607289.5937300436</v>
      </c>
      <c r="K12" s="7">
        <v>8530.4779932892889</v>
      </c>
      <c r="L12" s="7">
        <v>503</v>
      </c>
      <c r="M12" s="7">
        <v>6949</v>
      </c>
      <c r="N12" s="7">
        <v>853</v>
      </c>
      <c r="O12" s="7">
        <v>1057709</v>
      </c>
      <c r="P12" s="7">
        <v>958202</v>
      </c>
      <c r="Q12" s="7">
        <v>99507</v>
      </c>
      <c r="R12" s="7">
        <v>8606</v>
      </c>
      <c r="S12" s="20">
        <v>13</v>
      </c>
      <c r="T12" s="20">
        <v>9</v>
      </c>
      <c r="U12" s="20">
        <v>3</v>
      </c>
      <c r="V12" s="18">
        <v>135.22999999999999</v>
      </c>
    </row>
    <row r="13" spans="2:22" x14ac:dyDescent="0.25">
      <c r="B13" s="6">
        <v>2017</v>
      </c>
      <c r="C13" s="3">
        <v>10964880.280138941</v>
      </c>
      <c r="D13" s="3">
        <v>4342267.3919670861</v>
      </c>
      <c r="E13" s="12"/>
      <c r="F13" s="12"/>
      <c r="G13" s="3">
        <v>3081603.0584775978</v>
      </c>
      <c r="H13" s="12"/>
      <c r="I13" s="16">
        <v>1283031.4926464302</v>
      </c>
      <c r="J13" s="16">
        <v>8480851.4924314357</v>
      </c>
      <c r="K13" s="16">
        <v>87800.647091776555</v>
      </c>
      <c r="L13" s="7">
        <v>488</v>
      </c>
      <c r="M13" s="7">
        <v>6878</v>
      </c>
      <c r="N13" s="7">
        <v>795</v>
      </c>
      <c r="O13" s="7">
        <v>1060202</v>
      </c>
      <c r="P13" s="7">
        <v>1014796</v>
      </c>
      <c r="Q13" s="7">
        <v>110836</v>
      </c>
      <c r="R13" s="7">
        <v>8891</v>
      </c>
      <c r="S13" s="20">
        <v>13</v>
      </c>
      <c r="T13" s="20">
        <v>9</v>
      </c>
      <c r="U13" s="20">
        <v>3</v>
      </c>
      <c r="V13" s="18">
        <v>132.94999999999999</v>
      </c>
    </row>
    <row r="14" spans="2:22" x14ac:dyDescent="0.25">
      <c r="B14" s="6">
        <v>2018</v>
      </c>
      <c r="C14" s="3">
        <v>11758032.91676509</v>
      </c>
      <c r="D14" s="3">
        <v>4461457.2987799058</v>
      </c>
      <c r="E14" s="15"/>
      <c r="F14" s="15"/>
      <c r="G14" s="3">
        <v>3523677.4467536709</v>
      </c>
      <c r="H14" s="15"/>
      <c r="I14" s="16">
        <v>1315832.3137931048</v>
      </c>
      <c r="J14" s="16">
        <v>9619365.3816597015</v>
      </c>
      <c r="K14" s="16">
        <v>64659.795820006686</v>
      </c>
      <c r="L14" s="7">
        <v>460</v>
      </c>
      <c r="M14" s="7">
        <v>6748</v>
      </c>
      <c r="N14" s="7">
        <v>759</v>
      </c>
      <c r="O14" s="7">
        <v>1234830</v>
      </c>
      <c r="P14" s="7">
        <v>1113153</v>
      </c>
      <c r="Q14" s="7">
        <v>121677</v>
      </c>
      <c r="R14" s="7">
        <v>10746</v>
      </c>
      <c r="S14" s="20">
        <v>12</v>
      </c>
      <c r="T14" s="20">
        <v>9</v>
      </c>
      <c r="U14" s="20">
        <v>4</v>
      </c>
      <c r="V14" s="19">
        <v>123.42</v>
      </c>
    </row>
    <row r="15" spans="2:22" x14ac:dyDescent="0.25">
      <c r="B15" s="6">
        <v>2019</v>
      </c>
      <c r="C15" s="12">
        <v>12212655.265481301</v>
      </c>
      <c r="D15" s="12">
        <v>4528314.5099203158</v>
      </c>
      <c r="E15" s="12"/>
      <c r="F15" s="12"/>
      <c r="G15" s="12">
        <v>3876342.9951027608</v>
      </c>
      <c r="H15" s="12"/>
      <c r="I15" s="7">
        <v>1370854.1208751651</v>
      </c>
      <c r="J15" s="7">
        <v>9934731.8743733987</v>
      </c>
      <c r="K15" s="7">
        <v>111460.93080015451</v>
      </c>
      <c r="L15" s="9">
        <v>420</v>
      </c>
      <c r="M15" s="9">
        <v>6366</v>
      </c>
      <c r="N15" s="9">
        <v>704</v>
      </c>
      <c r="O15" s="9">
        <v>1240069</v>
      </c>
      <c r="P15" s="9">
        <v>1099913</v>
      </c>
      <c r="Q15" s="9">
        <v>140156</v>
      </c>
      <c r="R15" s="9">
        <v>11211</v>
      </c>
      <c r="S15" s="20">
        <v>10</v>
      </c>
      <c r="T15" s="20">
        <v>9</v>
      </c>
      <c r="U15" s="20">
        <v>3</v>
      </c>
      <c r="V15" s="18">
        <v>121.77</v>
      </c>
    </row>
    <row r="16" spans="2:22" x14ac:dyDescent="0.25">
      <c r="B16" s="6">
        <v>2020</v>
      </c>
      <c r="C16" s="12">
        <v>12860391.243591312</v>
      </c>
      <c r="D16" s="12">
        <v>4679908.7287340537</v>
      </c>
      <c r="E16" s="12"/>
      <c r="F16" s="12"/>
      <c r="G16" s="12">
        <v>3338198.0488028806</v>
      </c>
      <c r="H16" s="12">
        <v>1220260.3684560813</v>
      </c>
      <c r="I16" s="7">
        <v>1402524.8500865051</v>
      </c>
      <c r="J16" s="7">
        <v>10611424.04336524</v>
      </c>
      <c r="K16" s="7">
        <v>104625.829523682</v>
      </c>
      <c r="L16" s="9">
        <v>416</v>
      </c>
      <c r="M16" s="9">
        <v>6567</v>
      </c>
      <c r="N16" s="9">
        <v>736</v>
      </c>
      <c r="O16" s="9">
        <v>1295108</v>
      </c>
      <c r="P16" s="9">
        <v>1119050</v>
      </c>
      <c r="Q16" s="9">
        <v>114396</v>
      </c>
      <c r="R16" s="9">
        <v>12166</v>
      </c>
      <c r="S16" s="20">
        <v>11</v>
      </c>
      <c r="T16" s="20">
        <v>10</v>
      </c>
      <c r="U16" s="20">
        <v>3</v>
      </c>
      <c r="V16" s="18">
        <v>123.7</v>
      </c>
    </row>
    <row r="17" spans="2:22" x14ac:dyDescent="0.25">
      <c r="B17" s="6">
        <v>2021</v>
      </c>
      <c r="C17" s="12">
        <v>14718773.810470233</v>
      </c>
      <c r="D17" s="12">
        <v>5370678.5319207916</v>
      </c>
      <c r="E17" s="12">
        <v>1775555.4165432155</v>
      </c>
      <c r="F17" s="12">
        <v>3595123.1153775756</v>
      </c>
      <c r="G17" s="12">
        <v>3948418.2780863056</v>
      </c>
      <c r="H17" s="12">
        <v>1555139.1457141435</v>
      </c>
      <c r="I17" s="7">
        <v>1501180.9411383709</v>
      </c>
      <c r="J17" s="7">
        <v>12026914.704336865</v>
      </c>
      <c r="K17" s="7">
        <v>156701.07889721039</v>
      </c>
      <c r="L17" s="9">
        <v>417</v>
      </c>
      <c r="M17" s="23">
        <v>6609</v>
      </c>
      <c r="N17" s="9">
        <v>818</v>
      </c>
      <c r="O17" s="9">
        <v>1316566</v>
      </c>
      <c r="P17" s="9">
        <v>1143953</v>
      </c>
      <c r="Q17" s="9">
        <v>113104</v>
      </c>
      <c r="R17" s="9">
        <v>13770</v>
      </c>
      <c r="S17" s="20">
        <v>11</v>
      </c>
      <c r="T17" s="20">
        <v>11</v>
      </c>
      <c r="U17" s="20">
        <v>4</v>
      </c>
      <c r="V17" s="18">
        <v>120.76</v>
      </c>
    </row>
    <row r="18" spans="2:22" x14ac:dyDescent="0.25">
      <c r="B18" s="6">
        <v>2022</v>
      </c>
      <c r="C18" s="5">
        <v>16341440.745148661</v>
      </c>
      <c r="D18" s="5">
        <v>6056547.6731647067</v>
      </c>
      <c r="E18" s="5">
        <v>2144853.4743344472</v>
      </c>
      <c r="F18" s="5">
        <v>3911694.1988302595</v>
      </c>
      <c r="G18" s="5">
        <v>4194786.2621780001</v>
      </c>
      <c r="H18" s="5">
        <v>1969346.5537351177</v>
      </c>
      <c r="I18" s="10">
        <v>1553756.1371703378</v>
      </c>
      <c r="J18" s="10">
        <v>13581024.32712044</v>
      </c>
      <c r="K18" s="10">
        <v>204305.38342155505</v>
      </c>
      <c r="L18" s="9">
        <v>396</v>
      </c>
      <c r="M18" s="9">
        <v>6742</v>
      </c>
      <c r="N18" s="9">
        <v>855</v>
      </c>
      <c r="O18" s="9">
        <v>1310517</v>
      </c>
      <c r="P18" s="9">
        <v>1197820</v>
      </c>
      <c r="Q18" s="9">
        <v>112697</v>
      </c>
      <c r="R18" s="9">
        <v>16231</v>
      </c>
      <c r="S18" s="22">
        <v>10</v>
      </c>
      <c r="T18" s="22">
        <v>10</v>
      </c>
      <c r="U18" s="22">
        <v>4</v>
      </c>
      <c r="V18" s="18">
        <v>114.23</v>
      </c>
    </row>
    <row r="19" spans="2:22" x14ac:dyDescent="0.25">
      <c r="B19" s="6">
        <v>2023</v>
      </c>
      <c r="C19" s="17">
        <v>18861656.479275417</v>
      </c>
      <c r="D19" s="17">
        <v>6912377.8034394225</v>
      </c>
      <c r="E19" s="17">
        <v>2551839.3272635406</v>
      </c>
      <c r="F19" s="17">
        <v>4360538.476175881</v>
      </c>
      <c r="G19" s="17">
        <v>5091860.9124924</v>
      </c>
      <c r="H19" s="17">
        <v>2438088.5944448253</v>
      </c>
      <c r="I19" s="9">
        <v>1865906.9197613925</v>
      </c>
      <c r="J19" s="9">
        <v>15770649.906799596</v>
      </c>
      <c r="K19" s="9">
        <v>264713.51968535001</v>
      </c>
      <c r="L19" s="7">
        <v>385</v>
      </c>
      <c r="M19" s="9">
        <v>7024</v>
      </c>
      <c r="N19" s="7">
        <v>931</v>
      </c>
      <c r="O19" s="7">
        <v>1427194</v>
      </c>
      <c r="P19" s="7">
        <v>1307881</v>
      </c>
      <c r="Q19" s="7">
        <v>120718</v>
      </c>
      <c r="R19" s="7">
        <v>19183</v>
      </c>
      <c r="S19" s="21">
        <v>10</v>
      </c>
      <c r="T19" s="21">
        <v>10</v>
      </c>
      <c r="U19" s="21">
        <v>4</v>
      </c>
      <c r="V19" s="18">
        <v>103.88</v>
      </c>
    </row>
    <row r="20" spans="2:22" x14ac:dyDescent="0.25">
      <c r="B20" s="6">
        <v>2024</v>
      </c>
      <c r="C20" s="12">
        <v>21298031.813258491</v>
      </c>
      <c r="D20" s="12">
        <v>8280181.1421588324</v>
      </c>
      <c r="E20" s="5">
        <v>3038679.7389101395</v>
      </c>
      <c r="F20" s="5">
        <v>5241501.4032486919</v>
      </c>
      <c r="G20" s="12">
        <v>5940710.5885179983</v>
      </c>
      <c r="H20" s="5">
        <v>2877369.8982536425</v>
      </c>
      <c r="I20" s="9">
        <v>2205761.7196042184</v>
      </c>
      <c r="J20" s="9">
        <v>17511553.058572881</v>
      </c>
      <c r="K20" s="9">
        <v>356949.51021133683</v>
      </c>
      <c r="L20" s="9">
        <v>405</v>
      </c>
      <c r="M20" s="9">
        <v>7181</v>
      </c>
      <c r="N20" s="9">
        <v>1015</v>
      </c>
      <c r="O20" s="9">
        <v>1510693</v>
      </c>
      <c r="P20" s="9">
        <v>1397403</v>
      </c>
      <c r="Q20" s="9">
        <v>113290</v>
      </c>
      <c r="R20" s="9">
        <v>24481</v>
      </c>
      <c r="S20" s="21">
        <v>11</v>
      </c>
      <c r="T20" s="21">
        <v>11</v>
      </c>
      <c r="U20" s="21">
        <v>4</v>
      </c>
      <c r="V20">
        <v>98.15</v>
      </c>
    </row>
    <row r="21" spans="2:22" x14ac:dyDescent="0.25">
      <c r="C21" s="8"/>
      <c r="D21" s="8"/>
      <c r="E21" s="8"/>
      <c r="F21" s="8"/>
      <c r="G21" s="15"/>
      <c r="H21" s="8"/>
      <c r="I21" s="8"/>
      <c r="J21" s="8"/>
      <c r="K21" s="8"/>
      <c r="L21" s="9"/>
      <c r="M21" s="8"/>
      <c r="N21" s="8"/>
      <c r="O21" s="8"/>
      <c r="P21" s="8"/>
      <c r="Q21" s="8"/>
      <c r="R21" s="8"/>
    </row>
    <row r="22" spans="2:22" x14ac:dyDescent="0.25">
      <c r="C22" s="15"/>
      <c r="D22" s="15"/>
      <c r="I22" s="12"/>
      <c r="J22" s="12"/>
      <c r="K22" s="12"/>
    </row>
    <row r="23" spans="2:22" x14ac:dyDescent="0.25">
      <c r="C23" s="3"/>
      <c r="D23" s="3"/>
      <c r="E23" s="3"/>
      <c r="F23" s="3"/>
      <c r="G23" s="3"/>
      <c r="H23" s="3"/>
      <c r="I23" s="3"/>
      <c r="J23" s="3"/>
      <c r="K23" s="3"/>
    </row>
    <row r="24" spans="2:22" x14ac:dyDescent="0.25">
      <c r="G24" s="12"/>
    </row>
    <row r="25" spans="2:22" x14ac:dyDescent="0.25">
      <c r="G25" s="12"/>
    </row>
    <row r="26" spans="2:22" x14ac:dyDescent="0.25">
      <c r="G26" s="12"/>
    </row>
    <row r="27" spans="2:22" x14ac:dyDescent="0.25">
      <c r="G27" s="12"/>
    </row>
    <row r="28" spans="2:22" x14ac:dyDescent="0.25">
      <c r="F28" s="6"/>
      <c r="G28" s="12"/>
    </row>
    <row r="29" spans="2:22" x14ac:dyDescent="0.25">
      <c r="F29" s="6"/>
      <c r="G29" s="12"/>
    </row>
    <row r="30" spans="2:22" x14ac:dyDescent="0.25">
      <c r="F30" s="6"/>
      <c r="G30" s="12"/>
    </row>
    <row r="31" spans="2:22" x14ac:dyDescent="0.25">
      <c r="F31" s="6"/>
      <c r="G31" s="12"/>
    </row>
    <row r="32" spans="2:22" x14ac:dyDescent="0.25">
      <c r="F32" s="6"/>
      <c r="G32" s="3"/>
    </row>
    <row r="33" spans="6:7" x14ac:dyDescent="0.25">
      <c r="F33" s="6"/>
      <c r="G33" s="3"/>
    </row>
    <row r="34" spans="6:7" x14ac:dyDescent="0.25">
      <c r="F34" s="6"/>
      <c r="G34" s="12"/>
    </row>
    <row r="35" spans="6:7" x14ac:dyDescent="0.25">
      <c r="F35" s="6"/>
      <c r="G35" s="12"/>
    </row>
    <row r="36" spans="6:7" x14ac:dyDescent="0.25">
      <c r="F36" s="6"/>
      <c r="G36" s="12"/>
    </row>
    <row r="37" spans="6:7" x14ac:dyDescent="0.25">
      <c r="F37" s="6"/>
      <c r="G37" s="5"/>
    </row>
    <row r="38" spans="6:7" x14ac:dyDescent="0.25">
      <c r="F38" s="6"/>
      <c r="G3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 ALL</vt:lpstr>
      <vt:lpstr>in EUR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AAB</cp:lastModifiedBy>
  <cp:lastPrinted>2015-05-27T11:02:10Z</cp:lastPrinted>
  <dcterms:created xsi:type="dcterms:W3CDTF">2013-03-28T13:27:33Z</dcterms:created>
  <dcterms:modified xsi:type="dcterms:W3CDTF">2026-07-01T12:36:13Z</dcterms:modified>
</cp:coreProperties>
</file>