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User\Desktop\IFRS Q1 -26\"/>
    </mc:Choice>
  </mc:AlternateContent>
  <xr:revisionPtr revIDLastSave="0" documentId="8_{AA84402A-E7EA-4B3E-9D6E-CC0AEB6897B1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E34" i="4" l="1"/>
  <c r="E33" i="4"/>
  <c r="E31" i="4"/>
  <c r="E32" i="4"/>
  <c r="K37" i="4"/>
  <c r="M31" i="4"/>
  <c r="I41" i="4"/>
  <c r="I42" i="4"/>
  <c r="I32" i="4"/>
  <c r="I33" i="4"/>
  <c r="I34" i="4"/>
  <c r="I35" i="4"/>
  <c r="I36" i="4"/>
  <c r="I37" i="4"/>
  <c r="I38" i="4"/>
  <c r="I39" i="4"/>
  <c r="I40" i="4"/>
  <c r="I31" i="4"/>
  <c r="H42" i="4"/>
  <c r="H31" i="4"/>
  <c r="H33" i="4"/>
  <c r="H34" i="4"/>
  <c r="H35" i="4"/>
  <c r="H36" i="4"/>
  <c r="H37" i="4"/>
  <c r="H38" i="4"/>
  <c r="H39" i="4"/>
  <c r="H40" i="4"/>
  <c r="H41" i="4"/>
  <c r="H32" i="4"/>
  <c r="K40" i="4"/>
  <c r="K41" i="4"/>
  <c r="G23" i="4"/>
  <c r="G24" i="4"/>
  <c r="G40" i="4"/>
  <c r="G41" i="4"/>
  <c r="G32" i="4"/>
  <c r="G33" i="4"/>
  <c r="G34" i="4"/>
  <c r="G35" i="4"/>
  <c r="G36" i="4"/>
  <c r="G37" i="4"/>
  <c r="G38" i="4"/>
  <c r="G39" i="4"/>
  <c r="E35" i="4"/>
  <c r="E36" i="4"/>
  <c r="E37" i="4"/>
  <c r="E38" i="4"/>
  <c r="E39" i="4"/>
  <c r="E40" i="4"/>
  <c r="O15" i="4"/>
  <c r="O16" i="4"/>
  <c r="O17" i="4"/>
  <c r="O18" i="4"/>
  <c r="O19" i="4"/>
  <c r="O20" i="4"/>
  <c r="O21" i="4"/>
  <c r="O22" i="4"/>
  <c r="O23" i="4"/>
  <c r="O24" i="4"/>
  <c r="Q15" i="4"/>
  <c r="Q16" i="4"/>
  <c r="Q17" i="4"/>
  <c r="Q18" i="4"/>
  <c r="Q19" i="4"/>
  <c r="Q20" i="4"/>
  <c r="Q21" i="4"/>
  <c r="Q22" i="4"/>
  <c r="Q23" i="4"/>
  <c r="Q24" i="4"/>
  <c r="F33" i="4"/>
  <c r="D33" i="4"/>
  <c r="P16" i="4"/>
  <c r="N16" i="4"/>
  <c r="L16" i="4"/>
  <c r="J16" i="4"/>
  <c r="H16" i="4"/>
  <c r="F16" i="4"/>
  <c r="D16" i="4"/>
  <c r="D25" i="4" l="1"/>
  <c r="L42" i="4"/>
  <c r="J42" i="4"/>
  <c r="F42" i="4"/>
  <c r="D42" i="4"/>
  <c r="P25" i="4"/>
  <c r="N25" i="4"/>
  <c r="L25" i="4"/>
  <c r="J25" i="4"/>
  <c r="H25" i="4"/>
  <c r="F25" i="4"/>
  <c r="M35" i="4" l="1"/>
  <c r="M39" i="4"/>
  <c r="M32" i="4"/>
  <c r="M36" i="4"/>
  <c r="M40" i="4"/>
  <c r="M33" i="4"/>
  <c r="M37" i="4"/>
  <c r="M41" i="4"/>
  <c r="M34" i="4"/>
  <c r="M38" i="4"/>
  <c r="K32" i="4"/>
  <c r="K36" i="4"/>
  <c r="K35" i="4"/>
  <c r="K33" i="4"/>
  <c r="K31" i="4"/>
  <c r="K34" i="4"/>
  <c r="K38" i="4"/>
  <c r="K39" i="4"/>
  <c r="G31" i="4"/>
  <c r="E41" i="4"/>
  <c r="Q14" i="4"/>
  <c r="O25" i="4"/>
  <c r="O14" i="4"/>
  <c r="M16" i="4"/>
  <c r="M20" i="4"/>
  <c r="M24" i="4"/>
  <c r="M15" i="4"/>
  <c r="M17" i="4"/>
  <c r="M21" i="4"/>
  <c r="M14" i="4"/>
  <c r="M23" i="4"/>
  <c r="M18" i="4"/>
  <c r="M22" i="4"/>
  <c r="M19" i="4"/>
  <c r="K17" i="4"/>
  <c r="K21" i="4"/>
  <c r="K14" i="4"/>
  <c r="K20" i="4"/>
  <c r="K18" i="4"/>
  <c r="K22" i="4"/>
  <c r="K19" i="4"/>
  <c r="K16" i="4"/>
  <c r="K15" i="4"/>
  <c r="K23" i="4"/>
  <c r="K24" i="4"/>
  <c r="I18" i="4"/>
  <c r="I22" i="4"/>
  <c r="I23" i="4"/>
  <c r="I14" i="4"/>
  <c r="I15" i="4"/>
  <c r="I19" i="4"/>
  <c r="I21" i="4"/>
  <c r="I16" i="4"/>
  <c r="I20" i="4"/>
  <c r="I24" i="4"/>
  <c r="I17" i="4"/>
  <c r="G16" i="4"/>
  <c r="G20" i="4"/>
  <c r="G15" i="4"/>
  <c r="G22" i="4"/>
  <c r="G19" i="4"/>
  <c r="G17" i="4"/>
  <c r="G21" i="4"/>
  <c r="G14" i="4"/>
  <c r="G18" i="4"/>
  <c r="E17" i="4"/>
  <c r="E21" i="4"/>
  <c r="E14" i="4"/>
  <c r="E22" i="4"/>
  <c r="E15" i="4"/>
  <c r="E19" i="4"/>
  <c r="E23" i="4"/>
  <c r="E18" i="4"/>
  <c r="E16" i="4"/>
  <c r="E20" i="4"/>
  <c r="E24" i="4"/>
  <c r="E42" i="4" l="1"/>
  <c r="G42" i="4"/>
  <c r="M42" i="4" l="1"/>
  <c r="K42" i="4"/>
  <c r="E25" i="4" l="1"/>
  <c r="I25" i="4"/>
  <c r="G25" i="4"/>
  <c r="K25" i="4"/>
  <c r="M25" i="4"/>
  <c r="Q25" i="4" l="1"/>
</calcChain>
</file>

<file path=xl/sharedStrings.xml><?xml version="1.0" encoding="utf-8"?>
<sst xmlns="http://schemas.openxmlformats.org/spreadsheetml/2006/main" count="79" uniqueCount="46">
  <si>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</si>
  <si>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</si>
  <si>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</si>
  <si>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</si>
  <si>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</si>
  <si>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</si>
  <si>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</si>
  <si>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</si>
  <si>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</si>
  <si>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</si>
  <si>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</si>
  <si>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</si>
  <si>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</si>
  <si>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</si>
  <si>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</si>
  <si>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</si>
  <si>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</si>
  <si>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</si>
  <si>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</si>
  <si>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</si>
  <si>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</si>
  <si>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</si>
  <si>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</si>
  <si>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</si>
  <si>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</si>
  <si>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</si>
  <si>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</si>
  <si>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</si>
  <si>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</si>
  <si>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</si>
  <si>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</si>
  <si>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</si>
  <si>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</si>
  <si>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</si>
  <si>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</si>
  <si>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</si>
  <si>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</si>
  <si>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</si>
  <si>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</si>
  <si>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</si>
  <si>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</si>
  <si>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</si>
  <si>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</si>
  <si>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</si>
  <si>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r>
      <t xml:space="preserve">Union Bank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</si>
  <si>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t>Total Assets 31.12.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</si>
</sst>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d\.m\.yyyy;@"/>
  </numFmts>
  <fonts count="62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2" fillId="0" borderId="0" applyFont="0" applyFill="0" applyBorder="0" applyAlignment="0" applyProtection="0"/>
    <xf numFmtId="40" fontId="43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6" fillId="0" borderId="53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0" fillId="0" borderId="0"/>
    <xf numFmtId="0" fontId="2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0" fontId="32" fillId="0" borderId="0"/>
    <xf numFmtId="0" fontId="39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172" fontId="47" fillId="0" borderId="0"/>
    <xf numFmtId="0" fontId="3" fillId="0" borderId="0"/>
    <xf numFmtId="0" fontId="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39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0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1" fillId="26" borderId="0">
      <alignment horizontal="right"/>
    </xf>
    <xf numFmtId="183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0" fontId="50" fillId="0" borderId="0"/>
    <xf numFmtId="0" fontId="52" fillId="0" borderId="0"/>
    <xf numFmtId="172" fontId="52" fillId="0" borderId="0"/>
    <xf numFmtId="172" fontId="52" fillId="0" borderId="0"/>
    <xf numFmtId="172" fontId="52" fillId="0" borderId="0"/>
    <xf numFmtId="172" fontId="5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4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09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2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3" xfId="28" applyNumberFormat="1" applyFont="1" applyBorder="1" applyAlignment="1">
      <alignment vertical="center"/>
    </xf>
    <xf numFmtId="167" fontId="28" fillId="0" borderId="0" xfId="28" applyNumberFormat="1" applyFont="1"/>
    <xf numFmtId="10" fontId="34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5" fillId="24" borderId="0" xfId="0" applyFont="1" applyFill="1"/>
    <xf numFmtId="10" fontId="35" fillId="24" borderId="0" xfId="41" applyNumberFormat="1" applyFont="1" applyFill="1" applyAlignment="1">
      <alignment horizontal="center"/>
    </xf>
    <xf numFmtId="167" fontId="35" fillId="24" borderId="0" xfId="28" applyNumberFormat="1" applyFont="1" applyFill="1"/>
    <xf numFmtId="0" fontId="35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169" fontId="36" fillId="0" borderId="16" xfId="41" applyNumberFormat="1" applyFont="1" applyBorder="1" applyAlignment="1">
      <alignment horizontal="center" vertical="center"/>
    </xf>
    <xf numFmtId="168" fontId="37" fillId="0" borderId="17" xfId="0" applyNumberFormat="1" applyFont="1" applyBorder="1" applyAlignment="1">
      <alignment horizontal="center" vertical="center"/>
    </xf>
    <xf numFmtId="3" fontId="37" fillId="0" borderId="28" xfId="28" applyNumberFormat="1" applyFont="1" applyBorder="1" applyAlignment="1">
      <alignment horizontal="center" vertical="center"/>
    </xf>
    <xf numFmtId="9" fontId="36" fillId="0" borderId="39" xfId="41" applyFont="1" applyBorder="1" applyAlignment="1">
      <alignment horizontal="center" vertical="center"/>
    </xf>
    <xf numFmtId="9" fontId="36" fillId="0" borderId="46" xfId="41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horizontal="center" vertical="center"/>
    </xf>
    <xf numFmtId="10" fontId="27" fillId="0" borderId="42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4" fillId="0" borderId="0" xfId="41" applyNumberFormat="1" applyFont="1" applyBorder="1" applyAlignment="1">
      <alignment horizontal="center"/>
    </xf>
    <xf numFmtId="0" fontId="38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169" fontId="36" fillId="0" borderId="50" xfId="41" applyNumberFormat="1" applyFont="1" applyFill="1" applyBorder="1" applyAlignment="1">
      <alignment horizontal="center" vertical="center"/>
    </xf>
    <xf numFmtId="0" fontId="25" fillId="0" borderId="0" xfId="0" applyFont="1"/>
    <xf numFmtId="10" fontId="27" fillId="0" borderId="0" xfId="41" applyNumberFormat="1" applyFont="1" applyFill="1" applyAlignment="1">
      <alignment horizontal="center" vertical="center"/>
    </xf>
    <xf numFmtId="10" fontId="36" fillId="0" borderId="0" xfId="41" applyNumberFormat="1" applyFont="1" applyFill="1" applyAlignment="1">
      <alignment horizontal="center" vertical="center"/>
    </xf>
    <xf numFmtId="170" fontId="36" fillId="0" borderId="51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70" fontId="36" fillId="0" borderId="0" xfId="10935" applyNumberFormat="1" applyFont="1"/>
    <xf numFmtId="169" fontId="36" fillId="0" borderId="50" xfId="41" applyNumberFormat="1" applyFont="1" applyBorder="1" applyAlignment="1">
      <alignment horizontal="center" vertical="center"/>
    </xf>
    <xf numFmtId="168" fontId="36" fillId="0" borderId="42" xfId="28" applyNumberFormat="1" applyFont="1" applyFill="1" applyBorder="1" applyAlignment="1">
      <alignment vertical="center"/>
    </xf>
    <xf numFmtId="168" fontId="36" fillId="0" borderId="29" xfId="28" applyNumberFormat="1" applyFont="1" applyFill="1" applyBorder="1" applyAlignment="1">
      <alignment vertical="center"/>
    </xf>
    <xf numFmtId="168" fontId="56" fillId="0" borderId="42" xfId="28" applyNumberFormat="1" applyFont="1" applyFill="1" applyBorder="1" applyAlignment="1">
      <alignment vertical="center"/>
    </xf>
    <xf numFmtId="3" fontId="36" fillId="0" borderId="26" xfId="28" applyNumberFormat="1" applyFont="1" applyFill="1" applyBorder="1" applyAlignment="1">
      <alignment horizontal="center" vertical="center"/>
    </xf>
    <xf numFmtId="3" fontId="36" fillId="0" borderId="0" xfId="10935" applyNumberFormat="1" applyFont="1" applyAlignment="1">
      <alignment horizontal="center" vertical="center"/>
    </xf>
    <xf numFmtId="169" fontId="36" fillId="0" borderId="29" xfId="41" applyNumberFormat="1" applyFont="1" applyBorder="1" applyAlignment="1">
      <alignment horizontal="center" vertical="center"/>
    </xf>
    <xf numFmtId="3" fontId="36" fillId="0" borderId="0" xfId="10935" applyNumberFormat="1" applyFont="1" applyAlignment="1">
      <alignment horizontal="center"/>
    </xf>
    <xf numFmtId="168" fontId="36" fillId="0" borderId="0" xfId="28" applyNumberFormat="1" applyFont="1" applyFill="1" applyAlignment="1">
      <alignment vertical="center"/>
    </xf>
    <xf numFmtId="0" fontId="36" fillId="0" borderId="10" xfId="0" applyFont="1" applyBorder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6" fillId="0" borderId="45" xfId="0" applyFont="1" applyBorder="1" applyAlignment="1">
      <alignment horizontal="left" vertical="center" wrapText="1" indent="1"/>
    </xf>
    <xf numFmtId="0" fontId="36" fillId="0" borderId="10" xfId="0" applyFont="1" applyBorder="1" applyAlignment="1">
      <alignment horizontal="center" vertical="center"/>
    </xf>
    <xf numFmtId="0" fontId="36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6" fillId="0" borderId="0" xfId="10935" applyNumberFormat="1" applyFont="1" applyBorder="1" applyAlignment="1">
      <alignment horizontal="center"/>
    </xf>
    <xf numFmtId="169" fontId="36" fillId="0" borderId="58" xfId="41" applyNumberFormat="1" applyFont="1" applyBorder="1" applyAlignment="1">
      <alignment horizontal="center" vertical="center"/>
    </xf>
    <xf numFmtId="169" fontId="36" fillId="0" borderId="47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6" fillId="0" borderId="0" xfId="45" applyNumberFormat="1" applyFont="1" applyBorder="1"/>
    <xf numFmtId="170" fontId="36" fillId="0" borderId="0" xfId="10935" applyNumberFormat="1" applyFont="1" applyBorder="1"/>
    <xf numFmtId="168" fontId="37" fillId="0" borderId="0" xfId="0" applyNumberFormat="1" applyFont="1" applyAlignment="1">
      <alignment horizontal="center" vertical="center"/>
    </xf>
    <xf numFmtId="9" fontId="37" fillId="0" borderId="0" xfId="0" applyNumberFormat="1" applyFont="1" applyAlignment="1">
      <alignment horizontal="center" vertical="center"/>
    </xf>
    <xf numFmtId="169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9" fontId="36" fillId="0" borderId="0" xfId="41" applyFont="1" applyBorder="1" applyAlignment="1">
      <alignment horizontal="center" vertical="center"/>
    </xf>
    <xf numFmtId="1" fontId="37" fillId="0" borderId="0" xfId="41" applyNumberFormat="1" applyFont="1" applyBorder="1" applyAlignment="1">
      <alignment horizontal="center" vertical="center"/>
    </xf>
    <xf numFmtId="9" fontId="36" fillId="0" borderId="11" xfId="41" applyFont="1" applyBorder="1" applyAlignment="1">
      <alignment horizontal="center" vertical="center"/>
    </xf>
    <xf numFmtId="170" fontId="36" fillId="0" borderId="0" xfId="10935" applyNumberFormat="1" applyFont="1" applyFill="1"/>
    <xf numFmtId="170" fontId="36" fillId="0" borderId="0" xfId="10935" applyNumberFormat="1" applyFont="1" applyFill="1" applyBorder="1"/>
    <xf numFmtId="9" fontId="36" fillId="0" borderId="17" xfId="4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1" fontId="36" fillId="0" borderId="60" xfId="41" applyNumberFormat="1" applyFont="1" applyBorder="1" applyAlignment="1">
      <alignment horizontal="center" vertical="center"/>
    </xf>
    <xf numFmtId="1" fontId="36" fillId="0" borderId="61" xfId="41" applyNumberFormat="1" applyFont="1" applyFill="1" applyBorder="1" applyAlignment="1">
      <alignment horizontal="center" vertical="center"/>
    </xf>
    <xf numFmtId="168" fontId="36" fillId="0" borderId="42" xfId="28" applyNumberFormat="1" applyFont="1" applyBorder="1" applyAlignment="1">
      <alignment vertical="center"/>
    </xf>
    <xf numFmtId="168" fontId="36" fillId="0" borderId="57" xfId="28" applyNumberFormat="1" applyFont="1" applyBorder="1" applyAlignment="1">
      <alignment vertical="center"/>
    </xf>
    <xf numFmtId="168" fontId="36" fillId="0" borderId="59" xfId="28" applyNumberFormat="1" applyFont="1" applyBorder="1" applyAlignment="1">
      <alignment vertical="center"/>
    </xf>
    <xf numFmtId="168" fontId="36" fillId="0" borderId="0" xfId="28" applyNumberFormat="1" applyFont="1" applyAlignment="1">
      <alignment vertical="center"/>
    </xf>
    <xf numFmtId="3" fontId="36" fillId="0" borderId="29" xfId="28" applyNumberFormat="1" applyFont="1" applyBorder="1" applyAlignment="1">
      <alignment horizontal="center" vertical="center"/>
    </xf>
    <xf numFmtId="10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Fill="1" applyBorder="1" applyAlignment="1">
      <alignment horizontal="center"/>
    </xf>
    <xf numFmtId="169" fontId="36" fillId="0" borderId="59" xfId="41" applyNumberFormat="1" applyFont="1" applyBorder="1" applyAlignment="1">
      <alignment horizontal="center" vertical="center"/>
    </xf>
    <xf numFmtId="169" fontId="36" fillId="0" borderId="62" xfId="41" applyNumberFormat="1" applyFont="1" applyBorder="1" applyAlignment="1">
      <alignment horizontal="center" vertical="center"/>
    </xf>
    <xf numFmtId="169" fontId="36" fillId="0" borderId="44" xfId="41" applyNumberFormat="1" applyFont="1" applyBorder="1" applyAlignment="1">
      <alignment horizontal="center" vertical="center"/>
    </xf>
    <xf numFmtId="169" fontId="36" fillId="0" borderId="63" xfId="41" applyNumberFormat="1" applyFont="1" applyFill="1" applyBorder="1" applyAlignment="1">
      <alignment horizontal="center" vertical="center"/>
    </xf>
    <xf numFmtId="0" fontId="27" fillId="0" borderId="47" xfId="0" applyFont="1" applyBorder="1" applyAlignment="1">
      <alignment horizontal="center"/>
    </xf>
    <xf numFmtId="169" fontId="36" fillId="0" borderId="56" xfId="41" applyNumberFormat="1" applyFont="1" applyBorder="1" applyAlignment="1">
      <alignment horizontal="center" vertical="center"/>
    </xf>
    <xf numFmtId="170" fontId="36" fillId="0" borderId="65" xfId="10935" applyNumberFormat="1" applyFont="1" applyFill="1" applyBorder="1"/>
    <xf numFmtId="170" fontId="36" fillId="0" borderId="59" xfId="10935" applyNumberFormat="1" applyFont="1" applyFill="1" applyBorder="1"/>
    <xf numFmtId="0" fontId="23" fillId="0" borderId="66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170" fontId="36" fillId="0" borderId="0" xfId="45" applyNumberFormat="1" applyFont="1" applyFill="1"/>
    <xf numFmtId="168" fontId="36" fillId="0" borderId="59" xfId="28" applyNumberFormat="1" applyFont="1" applyFill="1" applyBorder="1" applyAlignment="1">
      <alignment vertical="center"/>
    </xf>
    <xf numFmtId="170" fontId="36" fillId="0" borderId="65" xfId="10935" applyNumberFormat="1" applyFont="1" applyBorder="1"/>
    <xf numFmtId="168" fontId="36" fillId="0" borderId="57" xfId="28" applyNumberFormat="1" applyFont="1" applyFill="1" applyBorder="1" applyAlignment="1">
      <alignment vertical="center"/>
    </xf>
    <xf numFmtId="168" fontId="56" fillId="0" borderId="0" xfId="28" applyNumberFormat="1" applyFont="1" applyFill="1" applyAlignment="1">
      <alignment vertical="center"/>
    </xf>
    <xf numFmtId="170" fontId="36" fillId="0" borderId="59" xfId="45" applyNumberFormat="1" applyFont="1" applyFill="1" applyBorder="1"/>
    <xf numFmtId="1" fontId="36" fillId="0" borderId="69" xfId="41" applyNumberFormat="1" applyFont="1" applyFill="1" applyBorder="1" applyAlignment="1">
      <alignment horizontal="center" vertical="center"/>
    </xf>
    <xf numFmtId="1" fontId="56" fillId="0" borderId="69" xfId="41" applyNumberFormat="1" applyFont="1" applyBorder="1" applyAlignment="1">
      <alignment horizontal="center" vertical="center"/>
    </xf>
    <xf numFmtId="1" fontId="36" fillId="0" borderId="26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/>
    </xf>
    <xf numFmtId="10" fontId="36" fillId="0" borderId="65" xfId="41" applyNumberFormat="1" applyFont="1" applyBorder="1" applyAlignment="1">
      <alignment horizontal="center" vertical="center"/>
    </xf>
    <xf numFmtId="3" fontId="36" fillId="0" borderId="57" xfId="28" applyNumberFormat="1" applyFont="1" applyBorder="1" applyAlignment="1">
      <alignment horizontal="center" vertical="center"/>
    </xf>
    <xf numFmtId="3" fontId="36" fillId="0" borderId="57" xfId="28" applyNumberFormat="1" applyFont="1" applyFill="1" applyBorder="1" applyAlignment="1">
      <alignment horizontal="center" vertical="center"/>
    </xf>
    <xf numFmtId="3" fontId="56" fillId="0" borderId="57" xfId="28" applyNumberFormat="1" applyFont="1" applyFill="1" applyBorder="1" applyAlignment="1">
      <alignment horizontal="center" vertical="center"/>
    </xf>
    <xf numFmtId="3" fontId="36" fillId="0" borderId="0" xfId="28" applyNumberFormat="1" applyFont="1" applyBorder="1" applyAlignment="1">
      <alignment horizontal="center" vertical="center"/>
    </xf>
    <xf numFmtId="10" fontId="36" fillId="0" borderId="0" xfId="41" applyNumberFormat="1" applyFont="1" applyFill="1" applyBorder="1" applyAlignment="1">
      <alignment horizontal="center" vertical="center"/>
    </xf>
    <xf numFmtId="10" fontId="36" fillId="0" borderId="0" xfId="47" applyNumberFormat="1" applyFont="1" applyFill="1"/>
    <xf numFmtId="10" fontId="36" fillId="0" borderId="0" xfId="47" applyNumberFormat="1" applyFont="1" applyFill="1" applyBorder="1"/>
    <xf numFmtId="3" fontId="28" fillId="0" borderId="0" xfId="0" applyNumberFormat="1" applyFont="1"/>
    <xf numFmtId="168" fontId="36" fillId="0" borderId="70" xfId="28" applyNumberFormat="1" applyFont="1" applyFill="1" applyBorder="1" applyAlignment="1">
      <alignment vertical="center"/>
    </xf>
    <xf numFmtId="10" fontId="37" fillId="0" borderId="46" xfId="41" applyNumberFormat="1" applyFont="1" applyBorder="1" applyAlignment="1">
      <alignment horizontal="center" vertical="center"/>
    </xf>
    <xf numFmtId="167" fontId="36" fillId="0" borderId="0" xfId="28" applyNumberFormat="1" applyFont="1"/>
    <xf numFmtId="171" fontId="36" fillId="0" borderId="0" xfId="10935" applyNumberFormat="1" applyFont="1"/>
    <xf numFmtId="0" fontId="36" fillId="0" borderId="0" xfId="0" applyFont="1"/>
    <xf numFmtId="165" fontId="36" fillId="0" borderId="0" xfId="0" applyNumberFormat="1" applyFont="1"/>
    <xf numFmtId="166" fontId="21" fillId="0" borderId="0" xfId="28" applyFill="1"/>
    <xf numFmtId="168" fontId="36" fillId="0" borderId="0" xfId="28" applyNumberFormat="1" applyFont="1"/>
    <xf numFmtId="168" fontId="37" fillId="0" borderId="66" xfId="0" applyNumberFormat="1" applyFont="1" applyBorder="1" applyAlignment="1">
      <alignment horizontal="center" vertical="center"/>
    </xf>
    <xf numFmtId="170" fontId="36" fillId="0" borderId="0" xfId="69" applyNumberFormat="1" applyFont="1" applyFill="1" applyBorder="1"/>
    <xf numFmtId="0" fontId="25" fillId="0" borderId="31" xfId="0" applyFont="1" applyBorder="1" applyAlignment="1">
      <alignment horizontal="center" vertical="center"/>
    </xf>
    <xf numFmtId="170" fontId="27" fillId="0" borderId="0" xfId="0" applyNumberFormat="1" applyFont="1"/>
    <xf numFmtId="170" fontId="56" fillId="0" borderId="0" xfId="10935" applyNumberFormat="1" applyFont="1" applyFill="1"/>
    <xf numFmtId="10" fontId="27" fillId="0" borderId="0" xfId="0" applyNumberFormat="1" applyFont="1" applyAlignment="1">
      <alignment horizontal="center"/>
    </xf>
    <xf numFmtId="3" fontId="37" fillId="0" borderId="17" xfId="0" applyNumberFormat="1" applyFont="1" applyBorder="1" applyAlignment="1">
      <alignment horizontal="center" vertical="center"/>
    </xf>
    <xf numFmtId="0" fontId="27" fillId="0" borderId="71" xfId="0" applyFont="1" applyBorder="1"/>
    <xf numFmtId="168" fontId="36" fillId="0" borderId="11" xfId="28" applyNumberFormat="1" applyFont="1" applyBorder="1" applyAlignment="1">
      <alignment vertical="center"/>
    </xf>
    <xf numFmtId="168" fontId="36" fillId="0" borderId="0" xfId="28" applyNumberFormat="1" applyFont="1" applyFill="1" applyBorder="1" applyAlignment="1">
      <alignment vertical="center"/>
    </xf>
    <xf numFmtId="0" fontId="25" fillId="0" borderId="30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/1)/("Ending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/1)/((Begining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M134"/>
  <sheetViews>
    <sheetView tabSelected="1" topLeftCell="A6" zoomScale="79" zoomScaleNormal="79" zoomScalePageLayoutView="70" workbookViewId="0">
      <pane xSplit="3" topLeftCell="D1" activePane="topRight" state="frozen"/>
      <selection activeCell="A6" sqref="A6"/>
      <selection pane="topRight" activeCell="D9" sqref="D9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1.85546875" style="11" customWidth="1"/>
    <col min="5" max="5" width="11.85546875" style="11" customWidth="1"/>
    <col min="6" max="6" width="21" style="11" customWidth="1"/>
    <col min="7" max="7" width="11.85546875" style="11" customWidth="1"/>
    <col min="8" max="8" width="20.570312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17" style="6" customWidth="1"/>
    <col min="19" max="19" width="19.42578125" style="6" customWidth="1"/>
    <col min="20" max="20" width="19.140625" style="6" customWidth="1"/>
    <col min="21" max="21" width="17.85546875" style="6" customWidth="1"/>
    <col min="22" max="22" width="22.5703125" style="6" customWidth="1"/>
    <col min="23" max="23" width="19.140625" style="6" customWidth="1"/>
    <col min="24" max="16384" width="8.85546875" style="6"/>
  </cols>
  <sheetData>
    <row r="5" spans="1:39" ht="19.5" customHeight="1">
      <c r="D5" s="189" t="s">
        <v>23</v>
      </c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</row>
    <row r="6" spans="1:39"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</row>
    <row r="7" spans="1:39">
      <c r="A7" s="2"/>
      <c r="N7" s="8"/>
    </row>
    <row r="8" spans="1:39" ht="19.5">
      <c r="A8" s="2"/>
      <c r="D8" s="190">
        <v>46112</v>
      </c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</row>
    <row r="9" spans="1:39" ht="15.75">
      <c r="A9" s="2"/>
      <c r="J9" s="123"/>
      <c r="K9" s="123"/>
      <c r="O9" s="11"/>
      <c r="P9" s="11"/>
    </row>
    <row r="10" spans="1:39" ht="20.25" thickBot="1"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</row>
    <row r="11" spans="1:39" ht="22.5" customHeight="1" thickTop="1">
      <c r="A11" s="31"/>
      <c r="B11" s="12"/>
      <c r="C11" s="12"/>
      <c r="D11" s="192" t="s">
        <v>0</v>
      </c>
      <c r="E11" s="192"/>
      <c r="F11" s="192"/>
      <c r="G11" s="192"/>
      <c r="H11" s="192"/>
      <c r="I11" s="192"/>
      <c r="J11" s="192"/>
      <c r="K11" s="192"/>
      <c r="L11" s="193" t="s">
        <v>1</v>
      </c>
      <c r="M11" s="193"/>
      <c r="N11" s="193"/>
      <c r="O11" s="193"/>
      <c r="P11" s="193"/>
      <c r="Q11" s="194"/>
      <c r="R11" s="23"/>
      <c r="S11" s="23"/>
    </row>
    <row r="12" spans="1:39" ht="20.25" customHeight="1">
      <c r="A12" s="32"/>
      <c r="B12" s="22" t="s">
        <v>2</v>
      </c>
      <c r="C12" s="22" t="s">
        <v>38</v>
      </c>
      <c r="D12" s="208" t="s">
        <v>3</v>
      </c>
      <c r="E12" s="208"/>
      <c r="F12" s="208" t="s">
        <v>26</v>
      </c>
      <c r="G12" s="208"/>
      <c r="H12" s="200" t="s">
        <v>4</v>
      </c>
      <c r="I12" s="200"/>
      <c r="J12" s="200" t="s">
        <v>5</v>
      </c>
      <c r="K12" s="200"/>
      <c r="L12" s="207" t="s">
        <v>6</v>
      </c>
      <c r="M12" s="207"/>
      <c r="N12" s="200" t="s">
        <v>27</v>
      </c>
      <c r="O12" s="200"/>
      <c r="P12" s="187" t="s">
        <v>7</v>
      </c>
      <c r="Q12" s="188"/>
    </row>
    <row r="13" spans="1:39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39" ht="16.5" customHeight="1" thickTop="1">
      <c r="A14" s="30"/>
      <c r="B14" s="106">
        <v>1</v>
      </c>
      <c r="C14" s="103" t="s">
        <v>25</v>
      </c>
      <c r="D14" s="129">
        <v>151968960927.73761</v>
      </c>
      <c r="E14" s="63">
        <f>D14/$D$25</f>
        <v>6.6153903983238033E-2</v>
      </c>
      <c r="F14" s="130">
        <v>68642937053.371353</v>
      </c>
      <c r="G14" s="63">
        <f>F14/F25</f>
        <v>7.254045669316872E-2</v>
      </c>
      <c r="H14" s="131">
        <v>64122759185.089058</v>
      </c>
      <c r="I14" s="94">
        <f>H14/$H$25</f>
        <v>7.0494773611355421E-2</v>
      </c>
      <c r="J14" s="131">
        <v>2935546076.3599997</v>
      </c>
      <c r="K14" s="110">
        <f>J14/$J$25</f>
        <v>1.7879641394432277E-2</v>
      </c>
      <c r="L14" s="129">
        <v>122575364674.30853</v>
      </c>
      <c r="M14" s="136">
        <f>L14/$L$25</f>
        <v>6.4196380392756366E-2</v>
      </c>
      <c r="N14" s="129">
        <v>12592127511.488432</v>
      </c>
      <c r="O14" s="136">
        <f>N14/$N$25</f>
        <v>8.5249626087071095E-2</v>
      </c>
      <c r="P14" s="129">
        <v>16801468741.939041</v>
      </c>
      <c r="Q14" s="94">
        <f>P14/$P$25</f>
        <v>6.9973150037201517E-2</v>
      </c>
      <c r="R14" s="8"/>
      <c r="S14" s="108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spans="1:39" ht="16.5" customHeight="1">
      <c r="A15" s="30"/>
      <c r="B15" s="106">
        <v>2</v>
      </c>
      <c r="C15" s="103" t="s">
        <v>10</v>
      </c>
      <c r="D15" s="93">
        <v>541937435534.26227</v>
      </c>
      <c r="E15" s="63">
        <f t="shared" ref="E15:E24" si="0">D15/$D$25</f>
        <v>0.23591183920974093</v>
      </c>
      <c r="F15" s="93">
        <v>129753027047.65309</v>
      </c>
      <c r="G15" s="63">
        <f>F15/$F$25</f>
        <v>0.13712035416024709</v>
      </c>
      <c r="H15" s="93">
        <v>319910169125.19312</v>
      </c>
      <c r="I15" s="94">
        <f t="shared" ref="I15:I24" si="1">H15/$H$25</f>
        <v>0.35170032037072879</v>
      </c>
      <c r="J15" s="152">
        <v>35661166879.945381</v>
      </c>
      <c r="K15" s="110">
        <f t="shared" ref="K15:K24" si="2">J15/$J$25</f>
        <v>0.21720281642148404</v>
      </c>
      <c r="L15" s="93">
        <v>461328183563.0799</v>
      </c>
      <c r="M15" s="136">
        <f t="shared" ref="M15:M24" si="3">L15/$L$25</f>
        <v>0.24161135181286686</v>
      </c>
      <c r="N15" s="93">
        <v>22548701485.74316</v>
      </c>
      <c r="O15" s="136">
        <f t="shared" ref="O15:O24" si="4">N15/$N$25</f>
        <v>0.15265636157629492</v>
      </c>
      <c r="P15" s="114">
        <v>58060550485.439278</v>
      </c>
      <c r="Q15" s="94">
        <f t="shared" ref="Q15:Q24" si="5">P15/$P$25</f>
        <v>0.24180502745090879</v>
      </c>
      <c r="R15" s="8"/>
      <c r="S15" s="108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6.5" customHeight="1">
      <c r="A16" s="30"/>
      <c r="B16" s="106">
        <v>3</v>
      </c>
      <c r="C16" s="103" t="s">
        <v>40</v>
      </c>
      <c r="D16" s="95">
        <f>391446902.707439*1000</f>
        <v>391446902707.43903</v>
      </c>
      <c r="E16" s="63">
        <f t="shared" si="0"/>
        <v>0.17040151263887013</v>
      </c>
      <c r="F16" s="93">
        <f>168775403.295403*1000</f>
        <v>168775403295.40302</v>
      </c>
      <c r="G16" s="63">
        <f t="shared" ref="G16:G24" si="6">F16/$F$25</f>
        <v>0.17835840596539507</v>
      </c>
      <c r="H16" s="151">
        <f>159265957.787999*1000</f>
        <v>159265957787.99899</v>
      </c>
      <c r="I16" s="94">
        <f t="shared" si="1"/>
        <v>0.17509255342323873</v>
      </c>
      <c r="J16" s="151">
        <f>9152080.44287259*1000</f>
        <v>9152080442.8725891</v>
      </c>
      <c r="K16" s="110">
        <f t="shared" si="2"/>
        <v>5.5742922125910928E-2</v>
      </c>
      <c r="L16" s="150">
        <f>330583013.335996*1000</f>
        <v>330583013335.99597</v>
      </c>
      <c r="M16" s="136">
        <f t="shared" si="3"/>
        <v>0.17313620018092732</v>
      </c>
      <c r="N16" s="95">
        <f>29660247.5725566*1000</f>
        <v>29660247572.556599</v>
      </c>
      <c r="O16" s="136">
        <f t="shared" si="4"/>
        <v>0.20080204976510185</v>
      </c>
      <c r="P16" s="151">
        <f>31203641.7988857*1000</f>
        <v>31203641798.8857</v>
      </c>
      <c r="Q16" s="94">
        <f t="shared" si="5"/>
        <v>0.12995394288657502</v>
      </c>
      <c r="R16" s="8"/>
      <c r="S16" s="108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6.5" customHeight="1">
      <c r="A17" s="30"/>
      <c r="B17" s="106">
        <v>4</v>
      </c>
      <c r="C17" s="103" t="s">
        <v>37</v>
      </c>
      <c r="D17" s="93">
        <v>74704538259.031174</v>
      </c>
      <c r="E17" s="63">
        <f t="shared" si="0"/>
        <v>3.2519777860756958E-2</v>
      </c>
      <c r="F17" s="93">
        <v>38213849559.943504</v>
      </c>
      <c r="G17" s="63">
        <f t="shared" si="6"/>
        <v>4.0383617282095871E-2</v>
      </c>
      <c r="H17" s="93">
        <v>23405991645.149967</v>
      </c>
      <c r="I17" s="94">
        <f t="shared" si="1"/>
        <v>2.5731894621244096E-2</v>
      </c>
      <c r="J17" s="114">
        <v>3413817837.6100001</v>
      </c>
      <c r="K17" s="110">
        <f t="shared" si="2"/>
        <v>2.0792669280145781E-2</v>
      </c>
      <c r="L17" s="93">
        <v>59361068450.190002</v>
      </c>
      <c r="M17" s="136">
        <f t="shared" si="3"/>
        <v>3.1089164946596911E-2</v>
      </c>
      <c r="N17" s="93">
        <v>7270478653.9058819</v>
      </c>
      <c r="O17" s="136">
        <f t="shared" si="4"/>
        <v>4.9221673315651276E-2</v>
      </c>
      <c r="P17" s="114">
        <v>8072991154.985281</v>
      </c>
      <c r="Q17" s="94">
        <f t="shared" si="5"/>
        <v>3.3621621419723101E-2</v>
      </c>
      <c r="R17" s="8"/>
      <c r="S17" s="108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spans="1:39" ht="16.5" customHeight="1">
      <c r="A18" s="30"/>
      <c r="B18" s="106">
        <v>5</v>
      </c>
      <c r="C18" s="103" t="s">
        <v>32</v>
      </c>
      <c r="D18" s="123">
        <v>213056229244.85901</v>
      </c>
      <c r="E18" s="63">
        <f t="shared" si="0"/>
        <v>9.2745921578006943E-2</v>
      </c>
      <c r="F18" s="123">
        <v>65236200647.85601</v>
      </c>
      <c r="G18" s="63">
        <f t="shared" si="6"/>
        <v>6.8940287101107403E-2</v>
      </c>
      <c r="H18" s="123">
        <v>83066726258.240021</v>
      </c>
      <c r="I18" s="94">
        <f t="shared" si="1"/>
        <v>9.1321242825944227E-2</v>
      </c>
      <c r="J18" s="142">
        <v>47143139104.749992</v>
      </c>
      <c r="K18" s="110">
        <f t="shared" si="2"/>
        <v>0.28713649844867839</v>
      </c>
      <c r="L18" s="123">
        <v>177993035901.77399</v>
      </c>
      <c r="M18" s="136">
        <f t="shared" si="3"/>
        <v>9.3220270405663247E-2</v>
      </c>
      <c r="N18" s="123">
        <v>11559109526.885021</v>
      </c>
      <c r="O18" s="136">
        <f t="shared" si="4"/>
        <v>7.8256018624923429E-2</v>
      </c>
      <c r="P18" s="143">
        <v>23504083816.200001</v>
      </c>
      <c r="Q18" s="94">
        <f t="shared" si="5"/>
        <v>9.7887560225768375E-2</v>
      </c>
      <c r="R18" s="8"/>
      <c r="S18" s="108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6.5" customHeight="1">
      <c r="A19" s="30"/>
      <c r="B19" s="106">
        <v>6</v>
      </c>
      <c r="C19" s="103" t="s">
        <v>12</v>
      </c>
      <c r="D19" s="95">
        <v>56551996493.396904</v>
      </c>
      <c r="E19" s="63">
        <f t="shared" si="0"/>
        <v>2.4617759595418509E-2</v>
      </c>
      <c r="F19" s="153">
        <v>36874020999.575897</v>
      </c>
      <c r="G19" s="63">
        <f t="shared" si="6"/>
        <v>3.8967713769924646E-2</v>
      </c>
      <c r="H19" s="96">
        <v>3060218614.1500001</v>
      </c>
      <c r="I19" s="94">
        <f t="shared" si="1"/>
        <v>3.3643190210056535E-3</v>
      </c>
      <c r="J19" s="151">
        <v>5365113230.7437</v>
      </c>
      <c r="K19" s="110">
        <f t="shared" si="2"/>
        <v>3.2677497852517938E-2</v>
      </c>
      <c r="L19" s="154">
        <v>42525162191.921494</v>
      </c>
      <c r="M19" s="136">
        <f t="shared" si="3"/>
        <v>2.2271697870040651E-2</v>
      </c>
      <c r="N19" s="97">
        <v>8653689616.4693985</v>
      </c>
      <c r="O19" s="136">
        <f t="shared" si="4"/>
        <v>5.8586112903043851E-2</v>
      </c>
      <c r="P19" s="151">
        <v>5373144685.0060081</v>
      </c>
      <c r="Q19" s="94">
        <f t="shared" si="5"/>
        <v>2.2377559068810688E-2</v>
      </c>
      <c r="R19" s="8"/>
      <c r="S19" s="108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spans="1:39" ht="16.5" customHeight="1">
      <c r="A20" s="30"/>
      <c r="B20" s="106">
        <v>7</v>
      </c>
      <c r="C20" s="104" t="s">
        <v>24</v>
      </c>
      <c r="D20" s="93">
        <v>331783382537.92889</v>
      </c>
      <c r="E20" s="63">
        <f t="shared" si="0"/>
        <v>0.14442926961963559</v>
      </c>
      <c r="F20" s="93">
        <v>147874027137.82999</v>
      </c>
      <c r="G20" s="63">
        <f t="shared" si="6"/>
        <v>0.15627025768573768</v>
      </c>
      <c r="H20" s="93">
        <v>109507410891.84999</v>
      </c>
      <c r="I20" s="94">
        <f t="shared" si="1"/>
        <v>0.12038939430700234</v>
      </c>
      <c r="J20" s="114">
        <v>53550131030.019997</v>
      </c>
      <c r="K20" s="110">
        <f t="shared" si="2"/>
        <v>0.32615980622891116</v>
      </c>
      <c r="L20" s="93">
        <v>286286017741.45917</v>
      </c>
      <c r="M20" s="136">
        <f t="shared" si="3"/>
        <v>0.14993654022479283</v>
      </c>
      <c r="N20" s="93">
        <v>7937543259.8977661</v>
      </c>
      <c r="O20" s="136">
        <f t="shared" si="4"/>
        <v>5.3737749585117643E-2</v>
      </c>
      <c r="P20" s="114">
        <v>37559821536.571968</v>
      </c>
      <c r="Q20" s="94">
        <f t="shared" si="5"/>
        <v>0.15642555232024005</v>
      </c>
      <c r="R20" s="8"/>
      <c r="S20" s="108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spans="1:39" ht="16.5" customHeight="1">
      <c r="A21" s="30"/>
      <c r="B21" s="106">
        <v>8</v>
      </c>
      <c r="C21" s="104" t="s">
        <v>28</v>
      </c>
      <c r="D21" s="150">
        <v>201448847895.69977</v>
      </c>
      <c r="E21" s="63">
        <f t="shared" si="0"/>
        <v>8.7693089824855477E-2</v>
      </c>
      <c r="F21" s="150">
        <v>120706537411.81311</v>
      </c>
      <c r="G21" s="63">
        <f t="shared" si="6"/>
        <v>0.1275602083124141</v>
      </c>
      <c r="H21" s="150">
        <v>43679797361.045769</v>
      </c>
      <c r="I21" s="94">
        <f t="shared" si="1"/>
        <v>4.8020351361811493E-2</v>
      </c>
      <c r="J21" s="155">
        <v>830708858.39844871</v>
      </c>
      <c r="K21" s="110">
        <f t="shared" si="2"/>
        <v>5.0596298286550963E-3</v>
      </c>
      <c r="L21" s="150">
        <v>162170035865.4429</v>
      </c>
      <c r="M21" s="136">
        <f t="shared" si="3"/>
        <v>8.4933292577892505E-2</v>
      </c>
      <c r="N21" s="150">
        <v>12673405301.882137</v>
      </c>
      <c r="O21" s="136">
        <f t="shared" si="4"/>
        <v>8.5799882684609932E-2</v>
      </c>
      <c r="P21" s="155">
        <v>26605406728.374729</v>
      </c>
      <c r="Q21" s="94">
        <f t="shared" si="5"/>
        <v>0.11080365326385644</v>
      </c>
      <c r="R21" s="8"/>
      <c r="S21" s="108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spans="1:39" ht="16.5" customHeight="1">
      <c r="A22" s="30"/>
      <c r="B22" s="106">
        <v>9</v>
      </c>
      <c r="C22" s="104" t="s">
        <v>13</v>
      </c>
      <c r="D22" s="123">
        <v>187739954025.50375</v>
      </c>
      <c r="E22" s="63">
        <f t="shared" si="0"/>
        <v>8.1725444568423247E-2</v>
      </c>
      <c r="F22" s="123">
        <v>94465405846.552567</v>
      </c>
      <c r="G22" s="63">
        <f t="shared" si="6"/>
        <v>9.9829115360935666E-2</v>
      </c>
      <c r="H22" s="123">
        <v>67526122177.267792</v>
      </c>
      <c r="I22" s="94">
        <f t="shared" si="1"/>
        <v>7.423633599419649E-2</v>
      </c>
      <c r="J22" s="124">
        <v>1125019286.4370999</v>
      </c>
      <c r="K22" s="110">
        <f t="shared" si="2"/>
        <v>6.852197471980217E-3</v>
      </c>
      <c r="L22" s="123">
        <v>149662085686.23618</v>
      </c>
      <c r="M22" s="136">
        <f t="shared" si="3"/>
        <v>7.8382505396703717E-2</v>
      </c>
      <c r="N22" s="123">
        <v>18118636933.695335</v>
      </c>
      <c r="O22" s="136">
        <f t="shared" si="4"/>
        <v>0.12266449989453339</v>
      </c>
      <c r="P22" s="143">
        <v>19959231405.572243</v>
      </c>
      <c r="Q22" s="94">
        <f t="shared" si="5"/>
        <v>8.3124297953974566E-2</v>
      </c>
      <c r="R22" s="8"/>
      <c r="S22" s="108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spans="1:39" ht="16.5" customHeight="1">
      <c r="A23" s="30"/>
      <c r="B23" s="106">
        <v>10</v>
      </c>
      <c r="C23" s="104" t="s">
        <v>44</v>
      </c>
      <c r="D23" s="114">
        <v>121696953643.51001</v>
      </c>
      <c r="E23" s="63">
        <f t="shared" si="0"/>
        <v>5.2976137608873389E-2</v>
      </c>
      <c r="F23" s="93">
        <v>63102672400.862381</v>
      </c>
      <c r="G23" s="63">
        <f t="shared" si="6"/>
        <v>6.6685617938504999E-2</v>
      </c>
      <c r="H23" s="176">
        <v>35716326370.889999</v>
      </c>
      <c r="I23" s="94">
        <f t="shared" si="1"/>
        <v>3.9265533388504907E-2</v>
      </c>
      <c r="J23" s="114">
        <v>5006999487.5900002</v>
      </c>
      <c r="K23" s="110">
        <f t="shared" si="2"/>
        <v>3.0496320947284189E-2</v>
      </c>
      <c r="L23" s="114">
        <v>94499231520.169998</v>
      </c>
      <c r="M23" s="136">
        <f t="shared" si="3"/>
        <v>4.9492070691456891E-2</v>
      </c>
      <c r="N23" s="93">
        <v>16401419199.610012</v>
      </c>
      <c r="O23" s="136">
        <f t="shared" si="4"/>
        <v>0.11103880998571533</v>
      </c>
      <c r="P23" s="114">
        <v>10796302923.73</v>
      </c>
      <c r="Q23" s="94">
        <f t="shared" si="5"/>
        <v>4.4963409802591503E-2</v>
      </c>
      <c r="R23" s="8"/>
      <c r="S23" s="108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6.5" customHeight="1">
      <c r="A24" s="30"/>
      <c r="B24" s="106">
        <v>11</v>
      </c>
      <c r="C24" s="105" t="s">
        <v>43</v>
      </c>
      <c r="D24" s="123">
        <v>24868013921.73</v>
      </c>
      <c r="E24" s="63">
        <f t="shared" si="0"/>
        <v>1.0825343512180875E-2</v>
      </c>
      <c r="F24" s="124">
        <v>12627009002.070002</v>
      </c>
      <c r="G24" s="63">
        <f t="shared" si="6"/>
        <v>1.3343965730468746E-2</v>
      </c>
      <c r="H24" s="90">
        <v>348636342.97000003</v>
      </c>
      <c r="I24" s="94">
        <f t="shared" si="1"/>
        <v>3.8328107496777994E-4</v>
      </c>
      <c r="J24" s="169">
        <v>0</v>
      </c>
      <c r="K24" s="110">
        <f t="shared" si="2"/>
        <v>0</v>
      </c>
      <c r="L24" s="124">
        <v>22398045376.140003</v>
      </c>
      <c r="M24" s="136">
        <f t="shared" si="3"/>
        <v>1.1730525500302885E-2</v>
      </c>
      <c r="N24" s="176">
        <v>293529404.16000003</v>
      </c>
      <c r="O24" s="136">
        <f t="shared" si="4"/>
        <v>1.9872155779371505E-3</v>
      </c>
      <c r="P24" s="124">
        <v>2176439141.4300008</v>
      </c>
      <c r="Q24" s="94">
        <f t="shared" si="5"/>
        <v>9.0642255703499638E-3</v>
      </c>
      <c r="R24" s="8"/>
      <c r="S24" s="108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1:39" s="2" customFormat="1" ht="18.75" customHeight="1" thickBot="1">
      <c r="A25" s="34"/>
      <c r="B25" s="1" t="s">
        <v>14</v>
      </c>
      <c r="C25" s="14"/>
      <c r="D25" s="64">
        <f>SUM(D14:D24)</f>
        <v>2297203215191.0981</v>
      </c>
      <c r="E25" s="125">
        <f t="shared" ref="E25:K25" si="7">SUM(E14:E24)</f>
        <v>1.0000000000000002</v>
      </c>
      <c r="F25" s="64">
        <f>SUM(F14:F24)</f>
        <v>946271090402.93091</v>
      </c>
      <c r="G25" s="125">
        <f t="shared" si="7"/>
        <v>1</v>
      </c>
      <c r="H25" s="64">
        <f>SUM(H14:H24)</f>
        <v>909610115759.84473</v>
      </c>
      <c r="I25" s="125">
        <f t="shared" si="7"/>
        <v>0.99999999999999989</v>
      </c>
      <c r="J25" s="64">
        <f>SUM(J14:J24)</f>
        <v>164183722234.7272</v>
      </c>
      <c r="K25" s="125">
        <f t="shared" si="7"/>
        <v>0.99999999999999989</v>
      </c>
      <c r="L25" s="64">
        <f>SUM(L14:L24)</f>
        <v>1909381244306.7178</v>
      </c>
      <c r="M25" s="137">
        <f>L25/$L$25</f>
        <v>1</v>
      </c>
      <c r="N25" s="64">
        <f>SUM(N14:N24)</f>
        <v>147708888466.29376</v>
      </c>
      <c r="O25" s="137">
        <f>SUM(O14:O24)</f>
        <v>1</v>
      </c>
      <c r="P25" s="177">
        <f>SUM(P14:P24)</f>
        <v>240113082418.13425</v>
      </c>
      <c r="Q25" s="141">
        <f>SUM(Q14:Q24)</f>
        <v>0.99999999999999989</v>
      </c>
      <c r="R25" s="8"/>
      <c r="S25" s="168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ht="18.75" customHeight="1" thickTop="1">
      <c r="A26" s="36"/>
      <c r="B26" s="15"/>
      <c r="C26" s="15"/>
      <c r="D26" s="7"/>
      <c r="E26" s="111"/>
      <c r="F26" s="112"/>
      <c r="G26" s="7"/>
      <c r="H26" s="7"/>
      <c r="I26" s="7"/>
      <c r="J26" s="7"/>
      <c r="K26" s="42"/>
      <c r="L26" s="16"/>
      <c r="M26" s="140"/>
      <c r="N26" s="7"/>
      <c r="O26" s="140"/>
      <c r="P26" s="7"/>
      <c r="Q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24" customHeight="1" thickTop="1">
      <c r="A28" s="34"/>
      <c r="B28" s="12"/>
      <c r="C28" s="12"/>
      <c r="D28" s="197" t="s">
        <v>15</v>
      </c>
      <c r="E28" s="198"/>
      <c r="F28" s="198"/>
      <c r="G28" s="198"/>
      <c r="H28" s="198"/>
      <c r="I28" s="199"/>
      <c r="J28" s="201" t="s">
        <v>41</v>
      </c>
      <c r="K28" s="202"/>
      <c r="L28" s="202"/>
      <c r="M28" s="202"/>
      <c r="N28" s="44"/>
      <c r="R28" s="8"/>
    </row>
    <row r="29" spans="1:39" ht="21.75" customHeight="1">
      <c r="A29" s="34"/>
      <c r="B29" s="77" t="s">
        <v>2</v>
      </c>
      <c r="C29" s="77" t="s">
        <v>16</v>
      </c>
      <c r="D29" s="187" t="s">
        <v>17</v>
      </c>
      <c r="E29" s="195"/>
      <c r="F29" s="195"/>
      <c r="G29" s="196"/>
      <c r="H29" s="26" t="s">
        <v>36</v>
      </c>
      <c r="I29" s="26" t="s">
        <v>33</v>
      </c>
      <c r="J29" s="203" t="s">
        <v>29</v>
      </c>
      <c r="K29" s="204"/>
      <c r="L29" s="205" t="s">
        <v>31</v>
      </c>
      <c r="M29" s="206"/>
      <c r="N29" s="68"/>
      <c r="P29" s="8"/>
      <c r="R29" s="180"/>
    </row>
    <row r="30" spans="1:39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44" t="s">
        <v>30</v>
      </c>
      <c r="K30" s="145" t="s">
        <v>20</v>
      </c>
      <c r="L30" s="146" t="s">
        <v>30</v>
      </c>
      <c r="M30" s="146" t="s">
        <v>20</v>
      </c>
      <c r="N30" s="69"/>
    </row>
    <row r="31" spans="1:39" ht="16.5" thickTop="1">
      <c r="A31" s="34"/>
      <c r="B31" s="106">
        <v>1</v>
      </c>
      <c r="C31" s="103" t="s">
        <v>25</v>
      </c>
      <c r="D31" s="130">
        <v>843006583.56826508</v>
      </c>
      <c r="E31" s="136">
        <f>D31/$D$42</f>
        <v>0.10006667958670037</v>
      </c>
      <c r="F31" s="132">
        <v>843006583.56826508</v>
      </c>
      <c r="G31" s="86">
        <f>F31/$F$42</f>
        <v>0.10006667958670037</v>
      </c>
      <c r="H31" s="182">
        <f t="shared" ref="H31:H41" si="8">(F31*4)/((V103+D14)/2)</f>
        <v>2.1618617336041927E-2</v>
      </c>
      <c r="I31" s="160">
        <f t="shared" ref="I31:I41" si="9">(F31*4)/((P14-F31+W103)/2)</f>
        <v>0.2104847607679568</v>
      </c>
      <c r="J31" s="161">
        <v>791</v>
      </c>
      <c r="K31" s="100">
        <f>J31/$J$42</f>
        <v>9.9962087703778596E-2</v>
      </c>
      <c r="L31" s="133">
        <v>59</v>
      </c>
      <c r="M31" s="100">
        <f>L31/$L$42</f>
        <v>0.13318284424379231</v>
      </c>
      <c r="N31" s="89"/>
      <c r="O31" s="38"/>
      <c r="P31" s="38"/>
      <c r="Q31" s="134"/>
    </row>
    <row r="32" spans="1:39" ht="15.75">
      <c r="A32" s="34"/>
      <c r="B32" s="106">
        <v>2</v>
      </c>
      <c r="C32" s="103" t="s">
        <v>10</v>
      </c>
      <c r="D32" s="123">
        <v>2397401913.0269213</v>
      </c>
      <c r="E32" s="136">
        <f>D32/$D$42</f>
        <v>0.28457672068937145</v>
      </c>
      <c r="F32" s="123">
        <v>2397401913.0269213</v>
      </c>
      <c r="G32" s="86">
        <f t="shared" ref="G32:G41" si="10">F32/$F$42</f>
        <v>0.28457672068937145</v>
      </c>
      <c r="H32" s="182">
        <f t="shared" si="8"/>
        <v>1.7524199662174347E-2</v>
      </c>
      <c r="I32" s="160">
        <f t="shared" si="9"/>
        <v>0.17279388260474945</v>
      </c>
      <c r="J32" s="162">
        <v>1095</v>
      </c>
      <c r="K32" s="100">
        <f t="shared" ref="K32:K41" si="11">J32/$J$42</f>
        <v>0.13837988120813852</v>
      </c>
      <c r="L32" s="98">
        <v>62</v>
      </c>
      <c r="M32" s="100">
        <f t="shared" ref="M32:M41" si="12">L32/$L$42</f>
        <v>0.1399548532731377</v>
      </c>
      <c r="O32" s="38"/>
      <c r="P32" s="38"/>
      <c r="Q32" s="135"/>
    </row>
    <row r="33" spans="1:17" ht="15.75">
      <c r="A33" s="34"/>
      <c r="B33" s="106">
        <v>3</v>
      </c>
      <c r="C33" s="103" t="s">
        <v>11</v>
      </c>
      <c r="D33" s="153">
        <f>535371.789307396*1000</f>
        <v>535371789.30739605</v>
      </c>
      <c r="E33" s="136">
        <f>D33/$D$42</f>
        <v>6.3549773328719722E-2</v>
      </c>
      <c r="F33" s="123">
        <f>535371.789307396*1000</f>
        <v>535371789.30739605</v>
      </c>
      <c r="G33" s="86">
        <f t="shared" si="10"/>
        <v>6.3549773328719722E-2</v>
      </c>
      <c r="H33" s="182">
        <f t="shared" si="8"/>
        <v>5.5551602472433239E-3</v>
      </c>
      <c r="I33" s="160">
        <f t="shared" si="9"/>
        <v>7.0432505917823476E-2</v>
      </c>
      <c r="J33" s="162">
        <v>1185</v>
      </c>
      <c r="K33" s="100">
        <f t="shared" si="11"/>
        <v>0.14975357007456086</v>
      </c>
      <c r="L33" s="156">
        <v>52</v>
      </c>
      <c r="M33" s="100">
        <f t="shared" si="12"/>
        <v>0.11738148984198646</v>
      </c>
      <c r="N33" s="89"/>
      <c r="O33" s="38"/>
      <c r="P33" s="38"/>
      <c r="Q33" s="165"/>
    </row>
    <row r="34" spans="1:17" ht="15.75">
      <c r="A34" s="34"/>
      <c r="B34" s="106">
        <v>4</v>
      </c>
      <c r="C34" s="103" t="s">
        <v>37</v>
      </c>
      <c r="D34" s="123">
        <v>249227861.2059589</v>
      </c>
      <c r="E34" s="136">
        <f>D34/$D$42</f>
        <v>2.9583878723475919E-2</v>
      </c>
      <c r="F34" s="93">
        <v>249227861.2059589</v>
      </c>
      <c r="G34" s="86">
        <f t="shared" si="10"/>
        <v>2.9583878723475919E-2</v>
      </c>
      <c r="H34" s="182">
        <f t="shared" si="8"/>
        <v>1.3349646907387214E-2</v>
      </c>
      <c r="I34" s="160">
        <f t="shared" si="9"/>
        <v>0.12789964725123523</v>
      </c>
      <c r="J34" s="156">
        <v>294</v>
      </c>
      <c r="K34" s="100">
        <f t="shared" si="11"/>
        <v>3.7154050296979657E-2</v>
      </c>
      <c r="L34" s="128">
        <v>16</v>
      </c>
      <c r="M34" s="100">
        <f t="shared" si="12"/>
        <v>3.6117381489841983E-2</v>
      </c>
      <c r="N34" s="39"/>
      <c r="O34" s="38"/>
      <c r="P34" s="38"/>
      <c r="Q34" s="135"/>
    </row>
    <row r="35" spans="1:17" ht="15.75">
      <c r="A35" s="34"/>
      <c r="B35" s="106">
        <v>5</v>
      </c>
      <c r="C35" s="103" t="s">
        <v>32</v>
      </c>
      <c r="D35" s="93">
        <v>636901418.3870002</v>
      </c>
      <c r="E35" s="136">
        <f t="shared" ref="E35:E40" si="13">D35/$D$42</f>
        <v>7.5601556861253152E-2</v>
      </c>
      <c r="F35" s="93">
        <v>636901418.3870002</v>
      </c>
      <c r="G35" s="86">
        <f t="shared" si="10"/>
        <v>7.5601556861253152E-2</v>
      </c>
      <c r="H35" s="182">
        <f t="shared" si="8"/>
        <v>1.184311712798612E-2</v>
      </c>
      <c r="I35" s="160">
        <f t="shared" si="9"/>
        <v>0.10344720610489251</v>
      </c>
      <c r="J35" s="99">
        <v>706</v>
      </c>
      <c r="K35" s="100">
        <f t="shared" si="11"/>
        <v>8.9220270441046384E-2</v>
      </c>
      <c r="L35" s="101">
        <v>34</v>
      </c>
      <c r="M35" s="100">
        <f t="shared" si="12"/>
        <v>7.6749435665914217E-2</v>
      </c>
      <c r="N35" s="88"/>
      <c r="O35" s="38"/>
      <c r="P35" s="38"/>
      <c r="Q35" s="135"/>
    </row>
    <row r="36" spans="1:17" ht="15.75">
      <c r="A36" s="34"/>
      <c r="B36" s="106">
        <v>6</v>
      </c>
      <c r="C36" s="103" t="s">
        <v>12</v>
      </c>
      <c r="D36" s="153">
        <v>-24910060</v>
      </c>
      <c r="E36" s="136">
        <f t="shared" si="13"/>
        <v>-2.9568772546882845E-3</v>
      </c>
      <c r="F36" s="102">
        <v>-24910060</v>
      </c>
      <c r="G36" s="86">
        <f t="shared" si="10"/>
        <v>-2.9568772546882845E-3</v>
      </c>
      <c r="H36" s="182">
        <f t="shared" si="8"/>
        <v>-1.7800675308263004E-3</v>
      </c>
      <c r="I36" s="160">
        <f t="shared" si="9"/>
        <v>-1.9318511033603197E-2</v>
      </c>
      <c r="J36" s="163">
        <v>281</v>
      </c>
      <c r="K36" s="100">
        <f t="shared" si="11"/>
        <v>3.5511184127385319E-2</v>
      </c>
      <c r="L36" s="157">
        <v>11</v>
      </c>
      <c r="M36" s="100">
        <f t="shared" si="12"/>
        <v>2.4830699774266364E-2</v>
      </c>
      <c r="N36" s="70"/>
      <c r="O36" s="38"/>
      <c r="P36" s="38"/>
      <c r="Q36" s="165"/>
    </row>
    <row r="37" spans="1:17" ht="15.75">
      <c r="A37" s="34"/>
      <c r="B37" s="106">
        <v>7</v>
      </c>
      <c r="C37" s="103" t="s">
        <v>24</v>
      </c>
      <c r="D37" s="123">
        <v>1753498464.4719605</v>
      </c>
      <c r="E37" s="136">
        <f t="shared" si="13"/>
        <v>0.20814400791198306</v>
      </c>
      <c r="F37" s="123">
        <v>1753498464.4719605</v>
      </c>
      <c r="G37" s="86">
        <f t="shared" si="10"/>
        <v>0.20814400791198306</v>
      </c>
      <c r="H37" s="182">
        <f t="shared" si="8"/>
        <v>2.1350124225520972E-2</v>
      </c>
      <c r="I37" s="160">
        <f t="shared" si="9"/>
        <v>0.19588701816024626</v>
      </c>
      <c r="J37" s="162">
        <v>1338</v>
      </c>
      <c r="K37" s="100">
        <f>J37/$J$42</f>
        <v>0.16908884114747882</v>
      </c>
      <c r="L37" s="98">
        <v>72</v>
      </c>
      <c r="M37" s="100">
        <f t="shared" si="12"/>
        <v>0.16252821670428894</v>
      </c>
      <c r="N37" s="39"/>
      <c r="O37" s="38"/>
      <c r="P37" s="38"/>
      <c r="Q37" s="159"/>
    </row>
    <row r="38" spans="1:17" ht="15.75">
      <c r="A38" s="34"/>
      <c r="B38" s="106">
        <v>8</v>
      </c>
      <c r="C38" s="103" t="s">
        <v>28</v>
      </c>
      <c r="D38" s="150">
        <v>1099580680.8524785</v>
      </c>
      <c r="E38" s="136">
        <f t="shared" si="13"/>
        <v>0.13052257220204813</v>
      </c>
      <c r="F38" s="150">
        <v>1099580680.8524785</v>
      </c>
      <c r="G38" s="86">
        <f t="shared" si="10"/>
        <v>0.13052257220204813</v>
      </c>
      <c r="H38" s="182">
        <f t="shared" si="8"/>
        <v>2.1915727349065568E-2</v>
      </c>
      <c r="I38" s="160">
        <f t="shared" si="9"/>
        <v>0.15437470832694</v>
      </c>
      <c r="J38" s="161">
        <v>802</v>
      </c>
      <c r="K38" s="100">
        <f t="shared" si="11"/>
        <v>0.10135220523189688</v>
      </c>
      <c r="L38" s="158">
        <v>49</v>
      </c>
      <c r="M38" s="100">
        <f t="shared" si="12"/>
        <v>0.11060948081264109</v>
      </c>
      <c r="N38" s="39"/>
      <c r="O38" s="38"/>
      <c r="P38" s="38"/>
      <c r="Q38" s="165"/>
    </row>
    <row r="39" spans="1:17" ht="15.75">
      <c r="A39" s="34"/>
      <c r="B39" s="106">
        <v>9</v>
      </c>
      <c r="C39" s="103" t="s">
        <v>13</v>
      </c>
      <c r="D39" s="123">
        <v>673973244.05557454</v>
      </c>
      <c r="E39" s="136">
        <f t="shared" si="13"/>
        <v>8.0002061641618064E-2</v>
      </c>
      <c r="F39" s="123">
        <v>673973244.05557454</v>
      </c>
      <c r="G39" s="86">
        <f t="shared" si="10"/>
        <v>8.0002061641618064E-2</v>
      </c>
      <c r="H39" s="182">
        <f t="shared" si="8"/>
        <v>1.44663405290978E-2</v>
      </c>
      <c r="I39" s="160">
        <f t="shared" si="9"/>
        <v>0.13954374107136988</v>
      </c>
      <c r="J39" s="126">
        <v>632</v>
      </c>
      <c r="K39" s="100">
        <f t="shared" si="11"/>
        <v>7.9868570706432454E-2</v>
      </c>
      <c r="L39" s="99">
        <v>36</v>
      </c>
      <c r="M39" s="100">
        <f t="shared" si="12"/>
        <v>8.1264108352144468E-2</v>
      </c>
      <c r="N39" s="39"/>
      <c r="O39" s="38"/>
      <c r="P39" s="38"/>
      <c r="Q39" s="135"/>
    </row>
    <row r="40" spans="1:17" ht="18">
      <c r="A40" s="92"/>
      <c r="B40" s="106">
        <v>10</v>
      </c>
      <c r="C40" s="103" t="s">
        <v>44</v>
      </c>
      <c r="D40" s="93">
        <v>369100591</v>
      </c>
      <c r="E40" s="136">
        <f t="shared" si="13"/>
        <v>4.3813027436300972E-2</v>
      </c>
      <c r="F40" s="93">
        <v>369100591</v>
      </c>
      <c r="G40" s="86">
        <f t="shared" si="10"/>
        <v>4.3813027436300972E-2</v>
      </c>
      <c r="H40" s="182">
        <f t="shared" si="8"/>
        <v>1.2160371554660985E-2</v>
      </c>
      <c r="I40" s="160">
        <f t="shared" si="9"/>
        <v>0.1403781049725861</v>
      </c>
      <c r="J40" s="161">
        <v>567</v>
      </c>
      <c r="K40" s="100">
        <f t="shared" si="11"/>
        <v>7.1654239858460755E-2</v>
      </c>
      <c r="L40" s="99">
        <v>33</v>
      </c>
      <c r="M40" s="100">
        <f t="shared" si="12"/>
        <v>7.4492099322799099E-2</v>
      </c>
      <c r="N40" s="89"/>
      <c r="O40" s="166"/>
      <c r="P40" s="167"/>
      <c r="Q40" s="135"/>
    </row>
    <row r="41" spans="1:17" ht="18">
      <c r="A41" s="91"/>
      <c r="B41" s="106">
        <v>11</v>
      </c>
      <c r="C41" s="107" t="s">
        <v>43</v>
      </c>
      <c r="D41" s="124">
        <v>-108704037.59999999</v>
      </c>
      <c r="E41" s="136">
        <f t="shared" ref="E41" si="14">D41/$D$42</f>
        <v>-1.2903401126782513E-2</v>
      </c>
      <c r="F41" s="178">
        <v>-108704037.59999999</v>
      </c>
      <c r="G41" s="86">
        <f t="shared" si="10"/>
        <v>-1.2903401126782513E-2</v>
      </c>
      <c r="H41" s="182">
        <f t="shared" si="8"/>
        <v>-1.7556196321911525E-2</v>
      </c>
      <c r="I41" s="160">
        <f t="shared" si="9"/>
        <v>-0.1710265236271061</v>
      </c>
      <c r="J41" s="164">
        <v>222</v>
      </c>
      <c r="K41" s="100">
        <f t="shared" si="11"/>
        <v>2.805509920384178E-2</v>
      </c>
      <c r="L41" s="127">
        <v>19</v>
      </c>
      <c r="M41" s="100">
        <f t="shared" si="12"/>
        <v>4.2889390519187359E-2</v>
      </c>
      <c r="N41" s="88"/>
      <c r="O41" s="38"/>
      <c r="P41" s="38"/>
      <c r="Q41" s="118"/>
    </row>
    <row r="42" spans="1:17" ht="18" customHeight="1" thickBot="1">
      <c r="A42" s="35"/>
      <c r="B42" s="1" t="s">
        <v>14</v>
      </c>
      <c r="C42" s="9"/>
      <c r="D42" s="64">
        <f>SUM(D31:D41)</f>
        <v>8424448448.2755547</v>
      </c>
      <c r="E42" s="138">
        <f>SUM(E31:E41)</f>
        <v>0.99999999999999978</v>
      </c>
      <c r="F42" s="64">
        <f>SUM(F31:F41)</f>
        <v>8424448448.2755547</v>
      </c>
      <c r="G42" s="139">
        <f t="shared" ref="G42:M42" si="15">SUM(G31:G41)</f>
        <v>0.99999999999999978</v>
      </c>
      <c r="H42" s="170">
        <f>(F42*4/1)/((V114+D25)/2)</f>
        <v>1.4675407434477587E-2</v>
      </c>
      <c r="I42" s="170">
        <f>(F42*4/1)/((P25-F42+W114)/2)</f>
        <v>0.14267939184746545</v>
      </c>
      <c r="J42" s="65">
        <f>SUM(J31:J41)</f>
        <v>7913</v>
      </c>
      <c r="K42" s="66">
        <f t="shared" si="15"/>
        <v>1</v>
      </c>
      <c r="L42" s="65">
        <f>SUM(L31:L41)</f>
        <v>443</v>
      </c>
      <c r="M42" s="67">
        <f t="shared" si="15"/>
        <v>1</v>
      </c>
      <c r="P42" s="8"/>
    </row>
    <row r="43" spans="1:17" ht="18" customHeight="1" thickTop="1">
      <c r="A43" s="8"/>
      <c r="B43" s="3"/>
      <c r="C43" s="2"/>
      <c r="D43" s="115"/>
      <c r="E43" s="116"/>
      <c r="F43" s="115"/>
      <c r="G43" s="117"/>
      <c r="H43" s="118"/>
      <c r="I43" s="118"/>
      <c r="J43" s="119"/>
      <c r="K43" s="122"/>
      <c r="L43" s="121"/>
      <c r="M43" s="120"/>
    </row>
    <row r="44" spans="1:17">
      <c r="A44" s="8"/>
      <c r="D44" s="6"/>
      <c r="E44" s="6"/>
      <c r="F44" s="6"/>
      <c r="G44" s="6"/>
      <c r="H44" s="7"/>
      <c r="I44" s="7"/>
      <c r="J44" s="7"/>
      <c r="K44" s="7"/>
    </row>
    <row r="45" spans="1:17">
      <c r="B45" s="24" t="s">
        <v>21</v>
      </c>
      <c r="C45" s="25" t="s">
        <v>22</v>
      </c>
      <c r="D45" s="6"/>
      <c r="E45" s="7"/>
      <c r="F45" s="7"/>
      <c r="G45" s="7"/>
      <c r="H45" s="7"/>
      <c r="I45" s="7"/>
      <c r="J45" s="7"/>
      <c r="K45" s="7"/>
      <c r="P45" s="108"/>
    </row>
    <row r="46" spans="1:17">
      <c r="A46" s="17"/>
      <c r="B46" s="2"/>
      <c r="D46" s="7"/>
      <c r="E46" s="7"/>
      <c r="F46" s="6"/>
      <c r="G46" s="6"/>
      <c r="H46" s="10"/>
      <c r="I46" s="7"/>
      <c r="J46" s="7"/>
      <c r="K46" s="7"/>
      <c r="P46" s="108"/>
    </row>
    <row r="47" spans="1:17" ht="17.25">
      <c r="B47" s="147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P47" s="108"/>
    </row>
    <row r="48" spans="1:17" ht="15.75">
      <c r="A48" s="2"/>
      <c r="B48" s="148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P48" s="108"/>
    </row>
    <row r="49" spans="1:16" ht="15.75">
      <c r="A49" s="2"/>
      <c r="B49" s="149">
        <v>3</v>
      </c>
      <c r="C49" s="6" t="s">
        <v>42</v>
      </c>
      <c r="D49" s="7"/>
      <c r="E49" s="7"/>
      <c r="F49" s="19"/>
      <c r="G49" s="7"/>
      <c r="H49" s="7"/>
      <c r="I49" s="7"/>
      <c r="J49" s="7"/>
      <c r="K49" s="7"/>
    </row>
    <row r="50" spans="1:16" ht="15.75">
      <c r="B50" s="149"/>
      <c r="D50" s="6"/>
      <c r="E50" s="7"/>
      <c r="F50" s="20"/>
      <c r="H50" s="7"/>
      <c r="I50" s="7"/>
      <c r="J50" s="7"/>
      <c r="K50" s="7"/>
    </row>
    <row r="51" spans="1:16" ht="15.75">
      <c r="B51" s="149"/>
      <c r="D51" s="4"/>
      <c r="E51" s="7"/>
      <c r="F51" s="7"/>
      <c r="G51" s="7"/>
      <c r="H51" s="7"/>
      <c r="I51" s="62"/>
      <c r="J51" s="7"/>
      <c r="K51" s="7"/>
      <c r="M51" s="8"/>
      <c r="P51" s="109"/>
    </row>
    <row r="52" spans="1:16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16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16" ht="15.75">
      <c r="G54" s="93"/>
      <c r="H54" s="93"/>
      <c r="L54" s="113"/>
    </row>
    <row r="55" spans="1:16">
      <c r="D55" s="10"/>
      <c r="E55" s="10"/>
      <c r="F55" s="21"/>
      <c r="G55" s="7"/>
      <c r="H55" s="7"/>
      <c r="I55" s="7"/>
      <c r="J55" s="7"/>
      <c r="K55" s="7"/>
      <c r="L55" s="46"/>
    </row>
    <row r="56" spans="1:16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16">
      <c r="D57" s="10"/>
      <c r="E57" s="10"/>
      <c r="H57" s="7"/>
      <c r="I57" s="7"/>
      <c r="J57" s="7"/>
      <c r="K57" s="7"/>
      <c r="L57" s="45"/>
      <c r="M57" s="8"/>
    </row>
    <row r="58" spans="1:16">
      <c r="D58" s="10"/>
      <c r="E58" s="10"/>
      <c r="H58" s="7"/>
      <c r="I58" s="7"/>
      <c r="J58" s="7"/>
      <c r="K58" s="7"/>
      <c r="M58" s="29"/>
    </row>
    <row r="59" spans="1:16">
      <c r="K59" s="7"/>
    </row>
    <row r="60" spans="1:16">
      <c r="H60" s="7"/>
      <c r="I60" s="7"/>
      <c r="J60" s="7"/>
      <c r="K60" s="7"/>
    </row>
    <row r="61" spans="1:16" ht="15.75">
      <c r="D61" s="171"/>
      <c r="E61" s="171"/>
      <c r="F61" s="171"/>
      <c r="J61" s="7"/>
      <c r="K61" s="7"/>
    </row>
    <row r="62" spans="1:16" ht="15.75">
      <c r="G62" s="171"/>
      <c r="H62" s="172"/>
      <c r="I62" s="172"/>
      <c r="J62" s="173"/>
      <c r="K62" s="173"/>
      <c r="L62" s="174"/>
      <c r="M62" s="173"/>
      <c r="N62" s="173"/>
      <c r="O62" s="173"/>
      <c r="P62" s="173"/>
    </row>
    <row r="63" spans="1:16">
      <c r="J63" s="7"/>
      <c r="K63" s="7"/>
      <c r="L63" s="8"/>
    </row>
    <row r="64" spans="1:16">
      <c r="H64" s="11"/>
      <c r="I64" s="11"/>
      <c r="J64" s="11"/>
      <c r="K64" s="11"/>
      <c r="L64" s="11"/>
      <c r="M64" s="11"/>
      <c r="N64" s="11"/>
      <c r="O64" s="11"/>
      <c r="P64" s="11"/>
    </row>
    <row r="65" spans="3:14">
      <c r="J65" s="7"/>
      <c r="K65" s="7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D72" s="51"/>
      <c r="E72" s="10"/>
      <c r="F72" s="51"/>
      <c r="J72" s="7"/>
      <c r="K72" s="7"/>
      <c r="N72" s="5"/>
    </row>
    <row r="73" spans="3:14">
      <c r="D73" s="47"/>
      <c r="E73" s="72"/>
      <c r="F73" s="47"/>
      <c r="H73" s="3"/>
      <c r="I73" s="53"/>
      <c r="J73" s="7"/>
      <c r="K73" s="7"/>
      <c r="N73" s="5"/>
    </row>
    <row r="74" spans="3:14" ht="15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>
      <c r="C75" s="71"/>
      <c r="D75" s="41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>
      <c r="C76" s="58"/>
      <c r="D76" s="40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>
      <c r="C78" s="58"/>
      <c r="D78" s="6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>
      <c r="C79" s="58"/>
      <c r="D79" s="4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19" ht="15">
      <c r="C81" s="58"/>
      <c r="D81" s="50"/>
      <c r="E81" s="72"/>
      <c r="F81" s="41"/>
      <c r="G81" s="59"/>
      <c r="H81" s="75"/>
      <c r="I81" s="48"/>
      <c r="J81" s="71"/>
      <c r="K81" s="7"/>
      <c r="L81" s="47"/>
      <c r="N81" s="60"/>
    </row>
    <row r="82" spans="3:19" ht="15">
      <c r="C82" s="58"/>
      <c r="D82" s="74"/>
      <c r="E82" s="72"/>
      <c r="F82" s="41"/>
      <c r="G82" s="59"/>
      <c r="H82" s="75"/>
      <c r="I82" s="48"/>
      <c r="J82" s="71"/>
      <c r="K82" s="7"/>
      <c r="L82" s="47"/>
      <c r="N82" s="60"/>
    </row>
    <row r="83" spans="3:19" ht="15">
      <c r="C83" s="58"/>
      <c r="D83" s="41"/>
      <c r="E83" s="72"/>
      <c r="F83" s="41"/>
      <c r="G83" s="59"/>
      <c r="H83" s="75"/>
      <c r="I83" s="48"/>
      <c r="J83" s="71"/>
      <c r="K83" s="7"/>
      <c r="L83" s="47"/>
      <c r="N83" s="60"/>
    </row>
    <row r="84" spans="3:19" ht="15">
      <c r="C84" s="58"/>
      <c r="D84" s="41"/>
      <c r="E84" s="7"/>
      <c r="F84" s="41"/>
      <c r="G84" s="59"/>
      <c r="H84" s="75"/>
      <c r="I84" s="48"/>
      <c r="J84" s="71"/>
      <c r="K84" s="7"/>
      <c r="L84" s="47"/>
      <c r="N84" s="60"/>
    </row>
    <row r="85" spans="3:19" ht="15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19" ht="15">
      <c r="C86" s="61"/>
      <c r="D86" s="7"/>
      <c r="E86" s="7"/>
      <c r="G86" s="59"/>
      <c r="H86" s="75"/>
      <c r="I86" s="48"/>
      <c r="J86" s="71"/>
      <c r="K86" s="7"/>
      <c r="L86" s="47"/>
      <c r="N86" s="60"/>
    </row>
    <row r="87" spans="3:19">
      <c r="D87" s="7"/>
      <c r="E87" s="7"/>
      <c r="I87" s="7"/>
      <c r="J87" s="7"/>
      <c r="K87" s="7"/>
      <c r="N87" s="5"/>
    </row>
    <row r="88" spans="3:19">
      <c r="D88" s="7"/>
      <c r="E88" s="7"/>
      <c r="F88" s="7"/>
      <c r="I88" s="7"/>
      <c r="J88" s="7"/>
      <c r="K88" s="7"/>
      <c r="L88" s="17"/>
      <c r="N88" s="28"/>
    </row>
    <row r="89" spans="3:19">
      <c r="D89" s="51"/>
      <c r="E89" s="72"/>
      <c r="F89" s="51"/>
      <c r="G89" s="7"/>
      <c r="H89" s="7"/>
      <c r="I89" s="7"/>
      <c r="J89" s="7"/>
      <c r="K89" s="7"/>
      <c r="L89" s="8"/>
    </row>
    <row r="90" spans="3:19">
      <c r="D90" s="40"/>
      <c r="E90" s="72"/>
      <c r="F90" s="47"/>
      <c r="H90" s="3"/>
      <c r="I90" s="53"/>
      <c r="J90" s="7"/>
      <c r="K90" s="7"/>
    </row>
    <row r="91" spans="3:19" ht="15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19" ht="15">
      <c r="C92" s="58"/>
      <c r="D92" s="41"/>
      <c r="E92" s="72"/>
      <c r="F92" s="47"/>
      <c r="G92" s="59"/>
      <c r="H92" s="75"/>
      <c r="I92" s="48"/>
      <c r="J92" s="71"/>
      <c r="K92" s="7"/>
      <c r="L92" s="47"/>
    </row>
    <row r="93" spans="3:19" ht="15">
      <c r="C93" s="76"/>
      <c r="D93" s="40"/>
      <c r="E93" s="72"/>
      <c r="F93" s="47"/>
      <c r="G93" s="59"/>
      <c r="H93" s="75"/>
      <c r="I93" s="48"/>
      <c r="J93" s="71"/>
      <c r="K93" s="7"/>
      <c r="L93" s="47"/>
    </row>
    <row r="94" spans="3:19" ht="15">
      <c r="C94" s="58"/>
      <c r="D94" s="40"/>
      <c r="E94" s="72"/>
      <c r="F94" s="47"/>
      <c r="G94" s="59"/>
      <c r="H94" s="75"/>
      <c r="I94" s="48"/>
      <c r="J94" s="71"/>
      <c r="K94" s="7"/>
      <c r="L94" s="47"/>
    </row>
    <row r="95" spans="3:19" ht="15">
      <c r="C95" s="58"/>
      <c r="D95" s="60"/>
      <c r="E95" s="72"/>
      <c r="F95" s="47"/>
      <c r="G95" s="59"/>
      <c r="H95" s="75"/>
      <c r="I95" s="48"/>
      <c r="J95" s="71"/>
      <c r="K95" s="7"/>
      <c r="L95" s="47"/>
      <c r="R95" s="87"/>
      <c r="S95" s="87"/>
    </row>
    <row r="96" spans="3:19" ht="15">
      <c r="C96" s="58"/>
      <c r="D96" s="40"/>
      <c r="E96" s="72"/>
      <c r="F96" s="47"/>
      <c r="G96" s="59"/>
      <c r="H96" s="52"/>
      <c r="I96" s="48"/>
      <c r="J96" s="71"/>
      <c r="K96" s="7"/>
      <c r="L96" s="47"/>
    </row>
    <row r="97" spans="3:23" ht="15">
      <c r="C97" s="58"/>
      <c r="D97" s="40"/>
      <c r="E97" s="72"/>
      <c r="F97" s="47"/>
      <c r="G97" s="59"/>
      <c r="H97" s="52"/>
      <c r="I97" s="48"/>
      <c r="J97" s="71"/>
      <c r="K97" s="7"/>
      <c r="L97" s="47"/>
      <c r="R97" s="45"/>
      <c r="S97" s="45"/>
    </row>
    <row r="98" spans="3:23" ht="15">
      <c r="C98" s="58"/>
      <c r="D98" s="40"/>
      <c r="E98" s="72"/>
      <c r="F98" s="41"/>
      <c r="G98" s="59"/>
      <c r="H98" s="52"/>
      <c r="I98" s="48"/>
      <c r="J98" s="71"/>
      <c r="K98" s="7"/>
      <c r="L98" s="47"/>
    </row>
    <row r="99" spans="3:23" ht="15">
      <c r="C99" s="58"/>
      <c r="D99" s="74"/>
      <c r="E99" s="72"/>
      <c r="F99" s="41"/>
      <c r="G99" s="59"/>
      <c r="H99" s="52"/>
      <c r="I99" s="48"/>
      <c r="J99" s="71"/>
      <c r="K99" s="7"/>
      <c r="L99" s="47"/>
      <c r="V99" s="6" t="s">
        <v>45</v>
      </c>
    </row>
    <row r="100" spans="3:23" ht="15.75">
      <c r="C100" s="58"/>
      <c r="D100" s="41"/>
      <c r="E100" s="10"/>
      <c r="F100" s="47"/>
      <c r="G100" s="59"/>
      <c r="H100" s="52"/>
      <c r="I100" s="48"/>
      <c r="J100" s="71"/>
      <c r="K100" s="7"/>
      <c r="L100" s="47"/>
      <c r="R100" s="124"/>
      <c r="S100" s="124"/>
    </row>
    <row r="101" spans="3:23" ht="15.75">
      <c r="C101" s="58"/>
      <c r="D101" s="41"/>
      <c r="E101" s="7"/>
      <c r="F101" s="41"/>
      <c r="G101" s="59"/>
      <c r="H101" s="52"/>
      <c r="I101" s="48"/>
      <c r="J101" s="71"/>
      <c r="K101" s="7"/>
      <c r="L101" s="47"/>
      <c r="R101" s="124"/>
      <c r="S101" s="124"/>
      <c r="V101" s="179" t="s">
        <v>3</v>
      </c>
      <c r="W101" s="179" t="s">
        <v>7</v>
      </c>
    </row>
    <row r="102" spans="3:23" ht="16.5" thickBot="1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24"/>
      <c r="S102" s="124"/>
      <c r="V102" s="78" t="s">
        <v>8</v>
      </c>
      <c r="W102" s="184" t="s">
        <v>8</v>
      </c>
    </row>
    <row r="103" spans="3:23" ht="16.5" thickTop="1">
      <c r="C103" s="61"/>
      <c r="D103" s="7"/>
      <c r="E103" s="7"/>
      <c r="G103" s="59"/>
      <c r="H103" s="52"/>
      <c r="I103" s="48"/>
      <c r="J103" s="71"/>
      <c r="K103" s="7"/>
      <c r="L103" s="47"/>
      <c r="R103" s="124"/>
      <c r="S103" s="124"/>
      <c r="V103" s="185">
        <v>159986820689.37042</v>
      </c>
      <c r="W103" s="108">
        <v>16082112389.355833</v>
      </c>
    </row>
    <row r="104" spans="3:23" ht="15.75">
      <c r="D104" s="7"/>
      <c r="E104" s="7"/>
      <c r="F104" s="7"/>
      <c r="I104" s="7"/>
      <c r="J104" s="7"/>
      <c r="K104" s="7"/>
      <c r="R104" s="124"/>
      <c r="S104" s="124"/>
      <c r="V104" s="93">
        <v>552504289277.47571</v>
      </c>
      <c r="W104" s="108">
        <v>55331610125.649368</v>
      </c>
    </row>
    <row r="105" spans="3:23" ht="15.75">
      <c r="D105" s="7"/>
      <c r="E105" s="7"/>
      <c r="F105" s="7"/>
      <c r="G105" s="7"/>
      <c r="H105" s="7"/>
      <c r="I105" s="7"/>
      <c r="J105" s="7"/>
      <c r="K105" s="7"/>
      <c r="R105" s="124"/>
      <c r="S105" s="124"/>
      <c r="V105" s="93">
        <v>379543334088.07703</v>
      </c>
      <c r="W105" s="108">
        <v>30141355583.699501</v>
      </c>
    </row>
    <row r="106" spans="3:23" ht="15.75">
      <c r="D106" s="7"/>
      <c r="E106" s="7"/>
      <c r="F106" s="7"/>
      <c r="G106" s="7"/>
      <c r="H106" s="7"/>
      <c r="I106" s="7"/>
      <c r="J106" s="7"/>
      <c r="K106" s="7"/>
      <c r="R106" s="124"/>
      <c r="S106" s="124"/>
      <c r="V106" s="93">
        <v>74649441174.264679</v>
      </c>
      <c r="W106" s="108">
        <v>7765199869.904582</v>
      </c>
    </row>
    <row r="107" spans="3:23" ht="15.75">
      <c r="D107" s="7"/>
      <c r="E107" s="7"/>
      <c r="F107" s="7"/>
      <c r="G107" s="7"/>
      <c r="H107" s="7"/>
      <c r="I107" s="7"/>
      <c r="J107" s="7"/>
      <c r="K107" s="7"/>
      <c r="R107" s="124"/>
      <c r="S107" s="124"/>
      <c r="V107" s="123">
        <v>217169301080.73898</v>
      </c>
      <c r="W107" s="108">
        <v>26387036627.973</v>
      </c>
    </row>
    <row r="108" spans="3:23" ht="15.75">
      <c r="D108" s="7"/>
      <c r="E108" s="7"/>
      <c r="F108" s="7"/>
      <c r="G108" s="7"/>
      <c r="H108" s="7"/>
      <c r="I108" s="7"/>
      <c r="J108" s="7"/>
      <c r="K108" s="7"/>
      <c r="R108" s="124"/>
      <c r="S108" s="124"/>
      <c r="V108" s="186">
        <v>55399082074.669998</v>
      </c>
      <c r="W108" s="108">
        <v>4917464895.8900003</v>
      </c>
    </row>
    <row r="109" spans="3:23" ht="15.75">
      <c r="D109" s="7"/>
      <c r="E109" s="7"/>
      <c r="F109" s="7"/>
      <c r="G109" s="7"/>
      <c r="H109" s="7"/>
      <c r="I109" s="7"/>
      <c r="J109" s="7"/>
      <c r="K109" s="7"/>
      <c r="R109" s="124"/>
      <c r="S109" s="124"/>
      <c r="V109" s="93">
        <v>325261399384.56995</v>
      </c>
      <c r="W109" s="108">
        <v>35806323072.21991</v>
      </c>
    </row>
    <row r="110" spans="3:23" ht="15.75">
      <c r="D110" s="7"/>
      <c r="E110" s="7"/>
      <c r="F110" s="7"/>
      <c r="G110" s="7"/>
      <c r="H110" s="7"/>
      <c r="I110" s="7"/>
      <c r="J110" s="7"/>
      <c r="K110" s="7"/>
      <c r="R110" s="124"/>
      <c r="S110" s="124"/>
      <c r="V110" s="150">
        <v>199936207991.79715</v>
      </c>
      <c r="W110" s="108">
        <v>31476600297.795879</v>
      </c>
    </row>
    <row r="111" spans="3:23" ht="15.75">
      <c r="D111" s="7"/>
      <c r="E111" s="7"/>
      <c r="F111" s="7"/>
      <c r="G111" s="7"/>
      <c r="H111" s="7"/>
      <c r="I111" s="7"/>
      <c r="J111" s="7"/>
      <c r="K111" s="7"/>
      <c r="R111" s="124"/>
      <c r="S111" s="124"/>
      <c r="V111" s="123">
        <v>184972546527.03625</v>
      </c>
      <c r="W111" s="108">
        <v>19353421803.978588</v>
      </c>
    </row>
    <row r="112" spans="3:23" ht="15.75">
      <c r="D112" s="7"/>
      <c r="E112" s="7"/>
      <c r="F112" s="7"/>
      <c r="G112" s="7"/>
      <c r="H112" s="7"/>
      <c r="I112" s="7"/>
      <c r="J112" s="7"/>
      <c r="K112" s="7"/>
      <c r="R112" s="124"/>
      <c r="S112" s="124"/>
      <c r="V112" s="93">
        <v>121124963000</v>
      </c>
      <c r="W112" s="108">
        <v>10607450675.135021</v>
      </c>
    </row>
    <row r="113" spans="4:23" ht="15.75">
      <c r="D113" s="7"/>
      <c r="E113" s="7"/>
      <c r="F113" s="7"/>
      <c r="G113" s="7"/>
      <c r="H113" s="7"/>
      <c r="I113" s="7"/>
      <c r="V113" s="181">
        <v>24666195246.040001</v>
      </c>
      <c r="W113" s="108">
        <v>2799637136.6599998</v>
      </c>
    </row>
    <row r="114" spans="4:23" ht="16.5" thickBot="1">
      <c r="D114" s="7"/>
      <c r="E114" s="7"/>
      <c r="F114" s="7"/>
      <c r="G114" s="7"/>
      <c r="H114" s="7"/>
      <c r="I114" s="7"/>
      <c r="V114" s="64">
        <v>2295213580534.0405</v>
      </c>
      <c r="W114" s="183">
        <v>240668212478.26169</v>
      </c>
    </row>
    <row r="115" spans="4:23" ht="16.5" thickTop="1">
      <c r="D115" s="7"/>
      <c r="E115" s="7"/>
      <c r="F115" s="7"/>
      <c r="G115" s="7"/>
      <c r="H115" s="7"/>
      <c r="I115" s="7"/>
      <c r="R115" s="124"/>
      <c r="S115" s="124"/>
      <c r="T115" s="124"/>
    </row>
    <row r="116" spans="4:23" ht="15.75">
      <c r="D116" s="7"/>
      <c r="E116" s="7"/>
      <c r="F116" s="7"/>
      <c r="G116" s="7"/>
      <c r="H116" s="7"/>
      <c r="I116" s="7"/>
      <c r="R116" s="124"/>
      <c r="S116" s="124"/>
      <c r="T116" s="124"/>
    </row>
    <row r="117" spans="4:23" ht="15.75">
      <c r="D117" s="7"/>
      <c r="E117" s="7"/>
      <c r="F117" s="7"/>
      <c r="G117" s="7"/>
      <c r="H117" s="7"/>
      <c r="I117" s="7"/>
      <c r="R117" s="124"/>
      <c r="S117" s="124"/>
      <c r="T117" s="124"/>
    </row>
    <row r="118" spans="4:23" ht="15.75">
      <c r="D118" s="7"/>
      <c r="E118" s="7"/>
      <c r="F118" s="7"/>
      <c r="G118" s="7"/>
      <c r="H118" s="7"/>
      <c r="I118" s="7"/>
      <c r="R118" s="124"/>
      <c r="S118" s="124"/>
      <c r="T118" s="124"/>
    </row>
    <row r="119" spans="4:23" ht="15.75">
      <c r="D119" s="7"/>
      <c r="E119" s="7"/>
      <c r="F119" s="7"/>
      <c r="G119" s="7"/>
      <c r="H119" s="7"/>
      <c r="I119" s="7"/>
      <c r="R119" s="124"/>
      <c r="S119" s="124"/>
      <c r="T119" s="124"/>
    </row>
    <row r="120" spans="4:23" ht="15.75">
      <c r="D120" s="7"/>
      <c r="E120" s="7"/>
      <c r="F120" s="7"/>
      <c r="G120" s="7"/>
      <c r="H120" s="7"/>
      <c r="I120" s="7"/>
      <c r="R120" s="124"/>
      <c r="S120" s="124"/>
      <c r="T120" s="124"/>
    </row>
    <row r="121" spans="4:23" ht="15.75">
      <c r="D121" s="7"/>
      <c r="E121" s="7"/>
      <c r="F121" s="7"/>
      <c r="G121" s="7"/>
      <c r="H121" s="7"/>
      <c r="I121" s="7"/>
      <c r="R121" s="124"/>
      <c r="S121" s="124"/>
      <c r="T121" s="124"/>
    </row>
    <row r="122" spans="4:23" ht="15.75">
      <c r="D122" s="7"/>
      <c r="E122" s="7"/>
      <c r="F122" s="7"/>
      <c r="G122" s="7"/>
      <c r="H122" s="7"/>
      <c r="I122" s="7"/>
      <c r="R122" s="124"/>
      <c r="S122" s="124"/>
      <c r="T122" s="124"/>
    </row>
    <row r="123" spans="4:23" ht="15.75">
      <c r="D123" s="7"/>
      <c r="E123" s="7"/>
      <c r="F123" s="7"/>
      <c r="G123" s="7"/>
      <c r="H123" s="7"/>
      <c r="I123" s="7"/>
      <c r="R123" s="124"/>
      <c r="S123" s="124"/>
      <c r="T123" s="124"/>
    </row>
    <row r="124" spans="4:23" ht="15.75">
      <c r="D124" s="7"/>
      <c r="E124" s="7"/>
      <c r="F124" s="7"/>
      <c r="G124" s="7"/>
      <c r="H124" s="7"/>
      <c r="I124" s="7"/>
      <c r="R124" s="124"/>
      <c r="S124" s="124"/>
      <c r="T124" s="124"/>
    </row>
    <row r="125" spans="4:23" ht="15.75">
      <c r="D125" s="7"/>
      <c r="E125" s="7"/>
      <c r="F125" s="7"/>
      <c r="G125" s="7"/>
      <c r="H125" s="7"/>
      <c r="I125" s="7"/>
      <c r="R125" s="124"/>
      <c r="S125" s="124"/>
      <c r="T125" s="124"/>
    </row>
    <row r="126" spans="4:23" ht="15.75">
      <c r="D126" s="7"/>
      <c r="E126" s="7"/>
      <c r="F126" s="7"/>
      <c r="G126" s="7"/>
      <c r="H126" s="7"/>
      <c r="I126" s="7"/>
      <c r="P126" s="175"/>
      <c r="R126" s="124"/>
      <c r="S126" s="124"/>
      <c r="T126" s="124"/>
    </row>
    <row r="127" spans="4:23" ht="15.75">
      <c r="D127" s="7"/>
      <c r="E127" s="7"/>
      <c r="F127" s="7"/>
      <c r="G127" s="7"/>
      <c r="H127" s="7"/>
      <c r="I127" s="7"/>
      <c r="R127" s="124"/>
      <c r="S127" s="124"/>
      <c r="T127" s="124"/>
    </row>
    <row r="128" spans="4:23" ht="15.75">
      <c r="G128" s="7"/>
      <c r="H128" s="7"/>
      <c r="I128" s="7"/>
      <c r="R128" s="124"/>
      <c r="S128" s="124"/>
      <c r="T128" s="124"/>
    </row>
    <row r="129" spans="18:20" ht="15.75">
      <c r="R129" s="124"/>
      <c r="S129" s="124"/>
      <c r="T129" s="124"/>
    </row>
    <row r="130" spans="18:20" ht="15.75">
      <c r="R130" s="124"/>
      <c r="S130" s="124"/>
      <c r="T130" s="124"/>
    </row>
    <row r="131" spans="18:20" ht="15.75">
      <c r="R131" s="124"/>
      <c r="S131" s="124"/>
      <c r="T131" s="124"/>
    </row>
    <row r="132" spans="18:20" ht="15.75">
      <c r="R132" s="124"/>
      <c r="S132" s="124"/>
      <c r="T132" s="124"/>
    </row>
    <row r="133" spans="18:20" ht="15.75">
      <c r="R133" s="124"/>
      <c r="S133" s="124"/>
      <c r="T133" s="124"/>
    </row>
    <row r="134" spans="18:20" ht="15.75">
      <c r="R134" s="124"/>
      <c r="S134" s="124"/>
      <c r="T134" s="124"/>
    </row>
  </sheetData>
  <mergeCells count="17"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M25 E33:E3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2018-07-19T15:16:57Z</cp:lastPrinted>
  <dcterms:created xsi:type="dcterms:W3CDTF">2009-11-09T09:32:23Z</dcterms:created>
  <dcterms:modified xsi:type="dcterms:W3CDTF">2026-05-04T07:42:29Z</dcterms:modified>
</cp:coreProperties>
</file>